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sarahcarr/Documents/UNICEF - NYC/GAP Country Roadmaps_FINAL/BURKINA FASO_FINAL/"/>
    </mc:Choice>
  </mc:AlternateContent>
  <xr:revisionPtr revIDLastSave="0" documentId="8_{D34EB37F-425C-FF4E-9F09-6F8E6B0D5649}" xr6:coauthVersionLast="47" xr6:coauthVersionMax="47" xr10:uidLastSave="{00000000-0000-0000-0000-000000000000}"/>
  <bookViews>
    <workbookView xWindow="28880" yWindow="480" windowWidth="38320" windowHeight="21140" xr2:uid="{A06FD69C-1A73-6541-8948-5A70CE2B83EB}"/>
  </bookViews>
  <sheets>
    <sheet name="Roadmap" sheetId="1" r:id="rId1"/>
    <sheet name="Budge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2" l="1"/>
  <c r="I42" i="2"/>
  <c r="J42" i="2" s="1"/>
  <c r="J41" i="2"/>
  <c r="J40" i="2"/>
  <c r="J39" i="2"/>
  <c r="E39" i="2"/>
  <c r="J38" i="2"/>
  <c r="I37" i="2"/>
  <c r="J37" i="2" s="1"/>
  <c r="E36" i="2"/>
  <c r="J36" i="2" s="1"/>
  <c r="J35" i="2"/>
  <c r="I32" i="2"/>
  <c r="J32" i="2" s="1"/>
  <c r="J31" i="2"/>
  <c r="J30" i="2"/>
  <c r="J29" i="2"/>
  <c r="J28" i="2"/>
  <c r="J27" i="2"/>
  <c r="D26" i="2"/>
  <c r="I23" i="2"/>
  <c r="G23" i="2"/>
  <c r="J23" i="2" s="1"/>
  <c r="J22" i="2"/>
  <c r="J21" i="2"/>
  <c r="I21" i="2"/>
  <c r="G21" i="2"/>
  <c r="J20" i="2"/>
  <c r="I20" i="2"/>
  <c r="G20" i="2"/>
  <c r="I19" i="2"/>
  <c r="J19" i="2" s="1"/>
  <c r="J18" i="2"/>
  <c r="I17" i="2"/>
  <c r="G17" i="2"/>
  <c r="J17" i="2" s="1"/>
  <c r="J16" i="2"/>
  <c r="J15" i="2"/>
  <c r="J24" i="2" s="1"/>
  <c r="J12" i="2"/>
  <c r="J11" i="2"/>
  <c r="J13" i="2" s="1"/>
  <c r="J10" i="2"/>
  <c r="J9" i="2"/>
  <c r="J8" i="2"/>
  <c r="F8" i="2"/>
  <c r="F26" i="2" s="1"/>
  <c r="J26" i="2" s="1"/>
  <c r="J33" i="2" s="1"/>
  <c r="J44" i="2" l="1"/>
  <c r="J45" i="2" s="1"/>
</calcChain>
</file>

<file path=xl/sharedStrings.xml><?xml version="1.0" encoding="utf-8"?>
<sst xmlns="http://schemas.openxmlformats.org/spreadsheetml/2006/main" count="383" uniqueCount="289">
  <si>
    <t>PLAN ACTION MONDIAL SUR L'EMACIATION INFANTILE</t>
  </si>
  <si>
    <t xml:space="preserve">Feuille de route opérationnelle par pays		</t>
  </si>
  <si>
    <t>BURKINA FASO</t>
  </si>
  <si>
    <t>Cible Mondiale (2030)</t>
  </si>
  <si>
    <t>Réduire la prevalence de la malnutrition aigue a moins de 3% d'ici à 2030</t>
  </si>
  <si>
    <t>Cible Mondiale (2025)</t>
  </si>
  <si>
    <t>Réduire la prévalence de la malnutrition aigue à moins de 5% d'ici à 2025</t>
  </si>
  <si>
    <t>Prevalence nationale actuelle (2020)</t>
  </si>
  <si>
    <t>National</t>
  </si>
  <si>
    <t>Régional, provincial ou communal</t>
  </si>
  <si>
    <t>Prevalence malnutrition aigue globale</t>
  </si>
  <si>
    <t>Actuelle (%)</t>
  </si>
  <si>
    <t>Cible 2025 (%)</t>
  </si>
  <si>
    <t>Burkina Faso</t>
  </si>
  <si>
    <t>NATIONAL</t>
  </si>
  <si>
    <t>9.1% (SMART 2020)</t>
  </si>
  <si>
    <t xml:space="preserve">&lt; 5% </t>
  </si>
  <si>
    <t>SAHEL</t>
  </si>
  <si>
    <t>15.1% (SMART 2020)</t>
  </si>
  <si>
    <t>CENTRE NORD</t>
  </si>
  <si>
    <t>9.5% (SMART 2020)</t>
  </si>
  <si>
    <t>Est</t>
  </si>
  <si>
    <t>8.9% (SMART 2020)</t>
  </si>
  <si>
    <t>Boucle du Mouhoun</t>
  </si>
  <si>
    <t>11.0% (SMART 2020)</t>
  </si>
  <si>
    <t>Cascade</t>
  </si>
  <si>
    <t>5.5% (SMART 2020)</t>
  </si>
  <si>
    <t>Centre</t>
  </si>
  <si>
    <t>Centre Est</t>
  </si>
  <si>
    <t>6.9% (SMART 2020)</t>
  </si>
  <si>
    <t>Centre Ouest</t>
  </si>
  <si>
    <t>9.0% (SMART 2020)</t>
  </si>
  <si>
    <t>Centre Sud</t>
  </si>
  <si>
    <t>7.7% (SMART 2020)</t>
  </si>
  <si>
    <t>Haut Bassins</t>
  </si>
  <si>
    <t>7.1% (SMART 2020)</t>
  </si>
  <si>
    <t>Nord</t>
  </si>
  <si>
    <t>8.2% (SMART 2020)</t>
  </si>
  <si>
    <t>Plateau Central</t>
  </si>
  <si>
    <t>8.6% (SMART 2020)</t>
  </si>
  <si>
    <t>Sud Ouest</t>
  </si>
  <si>
    <t>7.4% (SMART 2020)</t>
  </si>
  <si>
    <t>CONTEXTE</t>
  </si>
  <si>
    <t>La situation nutritionnelle au Burkina Faso ces dix dernières années montrent une tendance à la baisse de la prévalence de la MAG qui est passé de 10.5% en 2010 à 9.1% en 2020. Cependant on note une stagnation depuis 2017 qui pourrait être en lien avec l’insécurité. 
En 2020, les prévalences de la malnutrition aiguë, de la malnutrition chronique au plan national, était respectivement de 9,1 % (dont 1,0 % de forme sévère) et 24,9 % chez les enfants de moins de cinq ans. 
Les résultats de l’analyse IPC Malnutrition aigüe montre que 631 787 enfants âgés de 6 à 59 mois (151,214 enfants MAS et 480 573 MAM) et 128 672 femmes enceintes et allaitantes souffriront de malnutrition aiguë durant l’année 2021. Les facteurs déterminants de la MAG identifiées sont : l'Épidémie de la COVID-19, Mauvaises pratiques d’ANJE ; Morbidité : Diarrhée, fièvre ; Faible couverture d’accès à l’eau potable, inaccessibilité à ses installations d’assainissement et conditions d’hygiène inadéquate ; Insécurité alimentaire aigue ; Insécurité civile : déplacement de population. En effet, le Burkina connait depuis Décembre 2018, une dégradation continue de la situation sécuritaire avec une augmentation exponentielle du nombre de personnes déplacées internes (PDI) passant de 87000 en janvier 2019 à 1312071 au 30 juin 2021. A la date du 26 juin 2021, à l’échelle national, 88 formations sanitaires fermées et 269 fonctionnant à minima. Ces fermetures affectent environ 895087 personnes. 
Les résultats du cadre harmonisé de novembre 2020 projettent que toutes les provinces des régions du Sahel, du centre nord et de l’Est ainsi que la province du Lorum dans le Nord seront en situation de crise alimentaire en 2021. On observe un doublement du Nombre de personnes en situation de crise alimentaire ou d'urgence (phases 3 et 5) et ayant besoin d'une aide alimentaire immédiate, passant de 954.315 personnes (5 % de la population) en 2018 à 2.151.970 personnes (10 % de la population) pour la période de juin 2020. Les trois régions ayant e plus de personnes en besoin d’une assistance alimentaire immédiate sont les régions Centre Nord, le Sahel et l’Est. 
La prévalence nationale de l’anémie chez les femmes enceintes étaient 72.5% en 2014 (ENIAB). Les prévalences plus élevées dans la région du Sahel en 2010 (70.9 %) et 2014 suivies du Centre Est (69,9 en 2014) et du Nord (66,7 % en 2014)
Le faible poids à la naissance constitue un problème majeur avec les régions du cascades, centre, sahel, sud-ouest, centre ouest et Centre-Est ont régulièrement des proportions de FPN au-dessus de la moyenne nationale.
La diarrhée reste une parmi les premiers causes de mortalité avec des taux élevées les régions du Sahel ; La mortalité infantile est encore très occupante avec des taux élevés dans le Sahel, Cascades et Centre EST.
L’approvisionnement en eau potable est plus bas dans la région de l’Est (54.6%), les Hauts-Bassins (56.1%), le Sahel (58.2%). L’accès aux toilettes constitue encore un problème majeur dans toutes les régions avec des taux très faible dans le Centre Sud (12.43%) le Sahel (13.86%), l’Est (14.15%), Cascade (14.3%) et le centre nord (14.76) qui sont &lt; 15%. 
Sur le plan des pratiques optimales d’ANJE, on observe une tendance à la hausse de l’initiation à l’allaitement de 29.2 à 63,4% entre 2012- 2020 et une tendance à la hausse de l’allaitement exclusif (AME) qui est passé de 38.2 à 64% entre 2012- 2020 dépassant la cible mondiale de 50%. Le maillon faible reste l’aliment de complément avec une faible progression de la diversité alimentaire de 5 à 29.20% entre 2012- 2020 ; encore loin de la cible mondiale d’au moins 40%.
Depuis 2019, activation du Cluster Nutrition et la majorité des partenaires opérationnels de Nutrition interviennent dans les 6 régions affectées par la crise humanitaire ( Sahel, Est, Centre-Nord, Nord , Boucle du Mouhoun et Centre Est). 
La couverture indirecte de la PCIMA évolue en dents de scie entre 51% et 79% depuis 2012 à 2020. La PCIMA est intégrée dans le système de santé. En outre, la PEC MAM ne couvre pas tout le pays. Le dépistage de la malnutrition aiguë est intégré dans les campagnes de masse notamment la chimio prévention saisonnière du paludisme (CPS) et les journées de supplémentation en vitamine A (JVA+). Les indicateurs de performance sont dans les normes Sphères.
L’analyse de lla réponse actuelle montre les défis et les gaps liés : à la fragmentation de la réponse ; le paquet d’activités nutrition actuellement délivré dans la plupart des zones prioritaires demeure incomplet malgré la présence des partenaires humanitaires; la couverture du programme PCIMA reste faible : 51 % MAS en 2020, insuffisance dans le dépistage et la référence des enfants malnutris; nécessité d’adapter les stratégies de réponse nutritionnelle d’urgence dans les zones d’insécurité d’accès difficile et insuffisance de financement pour couvrir les besoins.
Dans le cadre de ce plan d'action global pour la prévention et prise en charge de la malnutrition aigue, le gouvernement du Burkina Faso a décidé de mettre la priorité sur trois régions à savoir le Sahel, le Centre Nord et l'Est aux vues des facteurs aggravants.</t>
  </si>
  <si>
    <t>Zones géographiques prioritaires</t>
  </si>
  <si>
    <t>Résultat 1. Réduction du faible poids à la naissance grâce à une meilleure nutrition maternelle</t>
  </si>
  <si>
    <t>Reduire le faible poids à la naissance d'au moins de 30% d'ici à 2025</t>
  </si>
  <si>
    <t>Cible Nationale (2024)</t>
  </si>
  <si>
    <t>Réduire le faible poids de naissance de 9,7% en 2018 à moins de 9,5% en 2024</t>
  </si>
  <si>
    <t>9.8% (Annuaire statistique 2020)</t>
  </si>
  <si>
    <t>Résultat 1:  Cadre de travail opérationnel</t>
  </si>
  <si>
    <t>Système</t>
  </si>
  <si>
    <t>Engagement politique national</t>
  </si>
  <si>
    <t>"Accélérateur opérationnel pour :</t>
  </si>
  <si>
    <t xml:space="preserve">Soutien des parties prenantes	</t>
  </si>
  <si>
    <t>Intervention</t>
  </si>
  <si>
    <t>Plateforme de prestation</t>
  </si>
  <si>
    <t>Population cible</t>
  </si>
  <si>
    <t xml:space="preserve">Responsable </t>
  </si>
  <si>
    <t>"Soutien non gouvernemental 
(par exemple, Nations unies, société civile, donateurs, universitaires)".</t>
  </si>
  <si>
    <t>Santé</t>
  </si>
  <si>
    <t>Plan strategique multisectoriel de nutrition (PSMN 2020-2024)
Renforcer les interventions de  nutrition maternelle</t>
  </si>
  <si>
    <t>Renforcement des Soins Prenatals (SPN) et post natals aux femmes  intégrant les counseling nutrition , supplementation en fer acide folique (FAF) /supplementation en multiples micronutriments (MMS)</t>
  </si>
  <si>
    <t>Formation sanitaire
Consultations Prenatales (CPN) , consultations post natales (CPoN) Plateforme communautaire de soutien mères à mères (GASPA)</t>
  </si>
  <si>
    <t>Femmes enceintes  et allaitantes (jusqu'à 42 jours après l'accouchement)</t>
  </si>
  <si>
    <t>Direction de la santé et de la Famille (DSF) pour la coordination , le suivi et la supervision , appui aux politiques nationales de santé maternelle ainsi que le renforcement des capacités sur les SPN
Direction de la Nutrition pour la coordination, le suivi et la supervision , l'appui aux politiques de nutrition maternelle , renforcement des capacités sur la nutrition maternelle, ainsi que la prise en charge nutritionnelle des femmes enceintes malnutries
DRS ,Districts sanitaires, Formations sanitaires pour assurer la mise en oeuvre opérationnelle d'offre de services de santé maternelle incluant la nutrition maternelle et la prise en charge nutritionnelle des femmes enceintes malnutris</t>
  </si>
  <si>
    <t xml:space="preserve">UNICEF dans l'acquisition des intrants MMS, formation sur les SPN et nutrition maternelle,supervision, C4D pour la promotion des SPN et l'alimentation de la femme enceinte
OMS recommandations sur les SPN
PAM : Appui en ASPE  pour la prise en charge nutritionnelle des femmes enceintes malnutris et  renforcement de capacité pour messages clés et dépistage de la malnutrition aigue
ALIVE AND THRIVE: renforcement de capacité des acteurs </t>
  </si>
  <si>
    <t>Améliorer la communication pour un changement social auprès des personnes clées ( maris, belles mères , chefs traditionnels) en vue d'améliorer l'alimentation , réduire la charge de travail , améliorer la continuité des services prenataux pour la femme enceinte</t>
  </si>
  <si>
    <t xml:space="preserve"> Communautaire, masse media (radio)</t>
  </si>
  <si>
    <t>Femme enceintes,Maris, belles mères , leaders communautaires (autorités coutumières et réligieuses)</t>
  </si>
  <si>
    <t>Prise en charge nutritionnelle des Femmes enceintes et femmes allaitantes malnutries</t>
  </si>
  <si>
    <t>formation sanitaire</t>
  </si>
  <si>
    <t>Femmes enceintes  et allaitantes ayant un enfant de moins de 6 mois</t>
  </si>
  <si>
    <t>Securité alimentaire</t>
  </si>
  <si>
    <t>Plan de reponse et de soutien aux personnes vulnérables  face à l'insécurité alimentaire (PRSPV)</t>
  </si>
  <si>
    <t xml:space="preserve">Distribution des rations de protection aux femmes enceintes et allaitantes (FEFA) vulnérables (au sein des populations hôtes et déplacées) </t>
  </si>
  <si>
    <t>Communautaire</t>
  </si>
  <si>
    <t>les autorités administravives et sanitaires déconcentrées</t>
  </si>
  <si>
    <t>PAM : aquisition des intrants ,  et  renforcement de capacité pour messages clés et dépistage de la malnutrition aigue
Distributions faites par les ONG (ACTED,Intersos, Africare,etc)</t>
  </si>
  <si>
    <t>Protection sociale</t>
  </si>
  <si>
    <t xml:space="preserve">PSMN 2020-2024 Renforcer les interventions en matière de protection sociale sensibles à la nutrition (PSMN)
Politique nationale de protection Sociale (2013-2022) </t>
  </si>
  <si>
    <t xml:space="preserve">Transferts Monétaires (coupons / Cash transfert ) au profit des couches  pauvres et vulnérables  </t>
  </si>
  <si>
    <r>
      <t xml:space="preserve">La direction provinciale de l'action sociale/ services sociaux communaux, </t>
    </r>
    <r>
      <rPr>
        <sz val="12"/>
        <color rgb="FFFF0000"/>
        <rFont val="Helvetica"/>
        <family val="2"/>
      </rPr>
      <t/>
    </r>
  </si>
  <si>
    <t xml:space="preserve">les femmes enceintes </t>
  </si>
  <si>
    <t>SP-CNPS
Ministère en charge de la solidarité nationale et de l'action humanitaire au niveau national, régional, provincial et communal: budget national, projet filets sociaux, budget des mairies</t>
  </si>
  <si>
    <t>UNICEF pour les programmes de cash transferts
PAM pour les programmes de cash transferts
le SPONG, mise en œuvre du programme de transfert monétaire pour accès aux farines enrichies
FAO pour les transferts monétaires au profit des ménages vulnérables</t>
  </si>
  <si>
    <t>Résultat 2. Amélioration de la santé de l’enfant grâce à un meilleur accès aux prestations de soins primaires, aux services d’eau, d’assainissement et d’hygiène et au renforcement de la sécurité sanitaire des aliments.</t>
  </si>
  <si>
    <t>Cible Mondial(2030)</t>
  </si>
  <si>
    <t xml:space="preserve">D'ici 2030, assurer une couverture sanitaire universelle, y compris l'accès de tous à des services de santé essentiels de qualité	</t>
  </si>
  <si>
    <t>Cible National (2025)</t>
  </si>
  <si>
    <t>65% (Couverture des populations vulnérables en matière de l’AMU</t>
  </si>
  <si>
    <t>Indice national actuel de couverture maladie universelle _x000D_
(2020 ou données les plus récentes).</t>
  </si>
  <si>
    <t>Resultat  2:  CADRE DE TRAVAIL OPERATIONAL</t>
  </si>
  <si>
    <t xml:space="preserve">"Accélérateur opérationnel pour : </t>
  </si>
  <si>
    <t>Responsable</t>
  </si>
  <si>
    <t>PSMN 2020-2024
Renforcement de l'offre de soins aux enfants de moins de cinq ans</t>
  </si>
  <si>
    <t>Consultation nourrisson sain y compris les conseils sur l'ANJE</t>
  </si>
  <si>
    <t>Formation sanitaire
communautaire</t>
  </si>
  <si>
    <t>Enfants de moins de cinq ans</t>
  </si>
  <si>
    <t>Le Ministère de la santé au niveau national à travers la Direction de la santé et de la famille (DSF) et la Direction de la Nutrition sont en charge de l'élaboration et de la mise à jour des documents, des normes et des protocoles sur la PCIME ainsi que la consultation nourrison sain
Districts sanitaires et formations sanitaires: application de la PCIME Clinique et communautaire et consultation nourrisson sain</t>
  </si>
  <si>
    <t>Appui à la Prise en Charge Intégrée des Maladies de l'Enfant (PCIME) Clinique et Communautaire</t>
  </si>
  <si>
    <t>PSMN 2020 2024
Renforcement de la gouvernance en nutrition et du système d'information nutritionnelle</t>
  </si>
  <si>
    <t>Renforcement de la fonctionnalité et de l'efficacité des cadres de coordination multisectorielle (CNCN et CRCN)
Coordination de l'urgence -Cluster Nutrition</t>
  </si>
  <si>
    <t>CNCN CRCN et cluster</t>
  </si>
  <si>
    <t xml:space="preserve">Tous les secteurs contributeurs </t>
  </si>
  <si>
    <t>STAN , DRS</t>
  </si>
  <si>
    <t xml:space="preserve">UNICEF est lead de la coordination du cluster nutrition et du groupe des partenaires techniques et financiers en nutrition 
</t>
  </si>
  <si>
    <t>Plaidoyer pour l’augmentation de la ligne budgétaire en faveur de la nutrition et pour un meilleur financement domestique de la nutrition.</t>
  </si>
  <si>
    <t>Toutes les cinq agences</t>
  </si>
  <si>
    <t>WASH</t>
  </si>
  <si>
    <t>PSMN 2020-2024 et la la Politique nationale de l’eau (PNE)</t>
  </si>
  <si>
    <t xml:space="preserve">Amélioration de l’accès à l'eau potable et assainissement dans les formations sanitaires </t>
  </si>
  <si>
    <t>Institutionnel (Formation sanitaire)</t>
  </si>
  <si>
    <t>Femmes enceintes et allaitantes mères d'enfants de moins de 2 ans</t>
  </si>
  <si>
    <t xml:space="preserve">Ministère de l'Eau et de l'Assainissement  et ses demembrements au niveau régional et  provincial
Engagement : ressources humaines </t>
  </si>
  <si>
    <t>UNICEF fournit un soutien au gouvernement pour la mise en œuvre : renforcement des capacités, suivi et évaluation, mise en œuvre à travers des ONG/Associations</t>
  </si>
  <si>
    <t>PSMN 2020 2024
Strategie WASH IN NUTRITION</t>
  </si>
  <si>
    <t xml:space="preserve"> Amélioration de la qualité de l'eau (traitement)</t>
  </si>
  <si>
    <t>PCI / CREN (court terme) 
PCA (prise en charge MAS et MAM en ambulatoire) (court terme)</t>
  </si>
  <si>
    <t>Formations sanitaires,
accompagnants et ménages d'enfants malnutris</t>
  </si>
  <si>
    <t>Ministère de l'Eau et de l'Assainissement  et ses demembrements au niveau national, régional et provincial
Engagement : ressources humaines</t>
  </si>
  <si>
    <t xml:space="preserve">UNICEF fournit un soutien au gouvernement pour la mise en œuvre : renforcement des capacités , suivi et évaluation , mise en œuvre à travers des ONG/Associations
HCR: </t>
  </si>
  <si>
    <t>Renforcement des capacités des acteurs (agents de santé, ASBC, hygienistes, COGES) sur la WASH in Nutrition</t>
  </si>
  <si>
    <t>UNICEF  fournit un soutien au gouvernement pour la mise en œuvre : renforcement des capacités , suivi et évaluation , mise en œuvre à travers des ONG/Associations</t>
  </si>
  <si>
    <t xml:space="preserve">Strategie nationale ATPC /PSMN 2020-2024 
</t>
  </si>
  <si>
    <t>Promotion de l’approche ATPC et marketing de l'assainissement y compris la promotion des bonnes pratiques du lavage des mains au savon, à l’eau/cendre propre y compris la prévention de la COVID19</t>
  </si>
  <si>
    <t xml:space="preserve">plateformes communautaires             </t>
  </si>
  <si>
    <t>communauté
Femmes enceintes et allaitantes mères d'enfants moins de 2 ans et les enfants,
les ménages</t>
  </si>
  <si>
    <t>Ministère de l'Eau et de l'Assainissement et ses demembrements au niveau provincial
Ministère de l'Education, Ministère de la Santé, Ministère de l'Environnement</t>
  </si>
  <si>
    <t>Unicef fournit un soutien au gouvernement pour la mise en œuvre : renforcement des capacités , suivi évaluation , mise en œuvre à travers des ONG/Associations                 Water Aid, Plan Burkina, Action contre la faim</t>
  </si>
  <si>
    <t xml:space="preserve">PSMN et Politique et stratégie nationale d’assainissement (PSNA) </t>
  </si>
  <si>
    <t>amélioration de l’accès à l'eau potable y compris les zones d'accueil des PDI</t>
  </si>
  <si>
    <t xml:space="preserve"> communautaires</t>
  </si>
  <si>
    <t xml:space="preserve">Ministère de l'Eau et de l'Assainissement  et ses demembrements au niveau provincial
</t>
  </si>
  <si>
    <t>Résultat 3. Amélioration de la nutrition des nourrissons et des jeunes enfants grâce à de meilleures pratiques d’allaitement et d’alimentation de l’enfant durant les premières années de vie</t>
  </si>
  <si>
    <t xml:space="preserve">D'ici 2025, le taux d'allaitement maternel exclusif au cours des six premiers mois augmentera jusqu'à au moins 50 % et au moins 40 % des enfants âgés de 6 à 23 mois consommeront un régime alimentaire minimum diversifié mettant l'accent sur les aliments d'origine animale, les légumineuses, les fruits et les légumes	</t>
  </si>
  <si>
    <t>Cible Nationale (2025)</t>
  </si>
  <si>
    <t>69% en 2024 pour l'alllaitement exclusif et 27.5% en 2024 pour la diversité alimentaire</t>
  </si>
  <si>
    <t>64,3% des enfants ont été exclusivement allaités en 2020 et Pour ce qui est de l’alimentation de complement, 29,2 % des enfants ont consommé au moins quatre groupes d’aliments en 2020</t>
  </si>
  <si>
    <t>Resultat  3:  CADRE DE TRAVAIL OPERATIONAL</t>
  </si>
  <si>
    <t xml:space="preserve">"Accélérateur opérationnel pour 	</t>
  </si>
  <si>
    <t xml:space="preserve">"Soutien non gouvernemental </t>
  </si>
  <si>
    <t xml:space="preserve"> PLAN STRATEGIQUE MULTISECTORIEL DE NUTRITION 2020-2024
Promouvoir les pratiques optimales d’ANJE</t>
  </si>
  <si>
    <t>Extension /Renforcement de la qualité et de la couverture des interventions communautaires de promotion des pratiques optimales d’ANJE y compris en situation d'urgence</t>
  </si>
  <si>
    <t>Plateformes communautaires de soutien mères à mères (GASPA)</t>
  </si>
  <si>
    <t>Ministère de la santé (Direction de la nutrition
DRS/DS) en collaboration avec le Ministère de la Femme</t>
  </si>
  <si>
    <t xml:space="preserve">UNICEF:Appui à la formation/renforcement des capacités des agents de santé et de la plateforme communautaire (ASBC, OBC+C49:E50) , partenareat avec les ONG , animation des sesions GASPA , revision des outils et reproductions des supports, coordination et bilan de l'ANJE , la supplementation en MNP, Approvisionnement en MNP et C4D pour l'ANJE
PAM appuie aux renforcements des capacités, reproduction des outils et suivi de l'animation des GASPA                                                                                                                                        Banque Mondiale: appui/motivation financière des ASBC  
ALIVE AND THRIVE, IBFAN  
</t>
  </si>
  <si>
    <t>Appui à la protection et la promotion des pratiques optimales d’ANJE au niveau des structures sanitaires </t>
  </si>
  <si>
    <t>Formations sanitaires</t>
  </si>
  <si>
    <t xml:space="preserve">Mises en œuvre des activités de la campagne PFLMU  Plus Fort avec le lait maternel uniquement </t>
  </si>
  <si>
    <t xml:space="preserve">Communautaires, les masses médias (radios communautaires), formations sanitaires </t>
  </si>
  <si>
    <t xml:space="preserve">Femmes enceintes et allaitantes mères d'enfants de moins de 2 ans                                                   les belles mères, les maris, </t>
  </si>
  <si>
    <t xml:space="preserve">                                                                                                                                                      Mise en place d'un système de contrôle et de surveillance pour l’application du code international de commercialisation des substituts du lait maternel</t>
  </si>
  <si>
    <t xml:space="preserve">
Formations sanitaires
Communautaire,               Masse médias, les officines, alimentations</t>
  </si>
  <si>
    <t>Agents de santé        
Femmes enceintes et allaitantes mères d'enfants de moins de six mois                                                Les journalistes</t>
  </si>
  <si>
    <t>Ministère de la santé (Direction de la nutrition
DRS/DS) en collaboration avec le Ministère du commerce et les membres du comité technique de surveillance, Conseil supérieur de la communication</t>
  </si>
  <si>
    <t xml:space="preserve">OMS et UNICEF vont participer au comité téchnique de suivi                                            ALIVE AND THRIVE, IBFAN                                                                          </t>
  </si>
  <si>
    <t>Renforcement de l' environnement favorable à l'ANJE (Promotion du petit elevage+ jardin nutritif
promotion des pratiques d'hygiène) à la protection et à la promotion des pratiques optimales d’ANJE </t>
  </si>
  <si>
    <t>Ministère de l'agriculture , de l'environnement pour les jardins nutritifs et Ministère  des Ressources Animales et Halieutiques pour le petit élevage, Ministère de l'Education</t>
  </si>
  <si>
    <t xml:space="preserve">FAO:appui au petit élevage et jardins nutritifs, formation sur les liens entre sécurité alimentaire et nutrition </t>
  </si>
  <si>
    <t>Appui à la production des farines infantiles et à la distribution des rations de protection aux enfants 6 à 23 mois (Blanket Feeding)</t>
  </si>
  <si>
    <t>Communautaires</t>
  </si>
  <si>
    <t>Enfants de 6-23 mois des populations déplacées et Hotes 
Unités de production des farines enfantiles</t>
  </si>
  <si>
    <t>Ministère de la Santé ( en collaboration le MINEFID, commerce )</t>
  </si>
  <si>
    <t>Le PAM apportera un soutien technique et financier à des unités de production des farines infantiles et le volet Blanket supplementary feeding programme (BSFP)
Le PAM apporte un appui au niveau des normes législatifs 
Le GRET apportera un appui technique et financier</t>
  </si>
  <si>
    <t xml:space="preserve">PSMN 2020-2024 Renforcer les interventions en matière de protection sociale sensibles à la nutrition (PSMN)
Politique nationale de protection Sociale (2013-2022) </t>
  </si>
  <si>
    <t>Transferts Monétaires (coupons/ Cash transfert ), 
A- profit des couches  pauvres et vulnérables ayant un enfant moins de 2 ans pendant la période de soudure
B- Bon pour l'acquisition des farines enfantiles
C- à l’endroit des victimes de chocs mais ayant des enfants de moins de 2 ans</t>
  </si>
  <si>
    <t>La direction provinciale de l'action sociale/ services sociaux communaux,</t>
  </si>
  <si>
    <t>les plus pauvres et les plus vulnérables
enfants de moins de deux ans</t>
  </si>
  <si>
    <t>UNICEF pour les programmes de cash transferts
PAM pour les programmes de cash transferts
PAM: Mise en œuvre programme de Transfert Monétaire pour accès aux farines enrichies locales et aliments nutritifs)
le SPONG appuie la coordination des interventions de transfert monetaire
Recheche avec l'Institut Supérieur des Sciences de la Population (ISSP)</t>
  </si>
  <si>
    <t>Résultat 4. Amélioration du traitement des enfants émaciés grâce au renforcement des systèmes de santé et à l’intégration du traitement aux prestations de santé primaires courantes</t>
  </si>
  <si>
    <t>Cible Mondial (2025)</t>
  </si>
  <si>
    <t>D'ici 2025, nous augmenterons de 50% la couverture des services de traitement pour les enfants souffrant de malnutrition aigue</t>
  </si>
  <si>
    <t>Cible Nationale 2024</t>
  </si>
  <si>
    <t xml:space="preserve">Cible MAS : 87.3% en 2024 et 95% en 2029
Cible MAM : 50.1% en 2024 et 70% en 2029 
</t>
  </si>
  <si>
    <t xml:space="preserve">"Couverture nationale" :  Prise en charge de la malnutrition aiguë moderée en 2020
</t>
  </si>
  <si>
    <t>29.9 % ( en 2020)</t>
  </si>
  <si>
    <t>"Couverture nationale" :  Prise en charge de la malnutrition aiguë sévère (MAS) - en 2020</t>
  </si>
  <si>
    <t>64,9% ( en 2020)</t>
  </si>
  <si>
    <t>Resultat  4:  CADRE DE TRAVAIL OPERATIONAL</t>
  </si>
  <si>
    <t xml:space="preserve">"Accélérateur opérationnel pour : 
</t>
  </si>
  <si>
    <t xml:space="preserve">Soutien non gouvernemental </t>
  </si>
  <si>
    <t xml:space="preserve">Plan strategique multisectoriel de nutrition  2020-2024 
</t>
  </si>
  <si>
    <t>Prise en charge intégrées des cas de MAS (PCIMAS)</t>
  </si>
  <si>
    <t>CSPS, CMA, CHR, CHU,communautaire</t>
  </si>
  <si>
    <t xml:space="preserve">Enfants de moins de 5 ans souffrant de malnutrition aigue sévère </t>
  </si>
  <si>
    <t xml:space="preserve">La direction de la nutrition, les directions regionales de la santé et les districts sanitaires.                                                                                    Engagement :  Ressources humaines 		</t>
  </si>
  <si>
    <t xml:space="preserve">UNICEF: formation/renforcement des capacités des agents de santé sur la PCIMA, Approvisionnement en intrants nutritionnels, 
OMS: renforcement des capacités la prise en charge des cas MAS avec complications en hospitalisation dans les unités de PCI
ACF: formation et supervision sur la PCIMA  
MSF: formation / renforcement des capacités en ressources humaines 
TDH appui dans la prise en charge des enfants malnutris
HELP: formation sur la PCIMA
</t>
  </si>
  <si>
    <t>Prise en charge des cas de MAM</t>
  </si>
  <si>
    <t>CSPS, communautaire</t>
  </si>
  <si>
    <t>Enfants de moins de 5 ans souffrants de malnutrition aigue moderé et les FEFA</t>
  </si>
  <si>
    <t>PAM:  formation/renforcement des capacités des agents de santé sur la PCIMA, Approvisionnement en intrants nutritionnels
PAM : appui en dotation en outils de dépistage, outils de gestion, intrants MAM</t>
  </si>
  <si>
    <t>Appui à la référence des enfants malnutris lors du dépistage actif de la Malnutrition aigue au cours des campagnes de masses, lors des distributions alimentaires et lors des GASPA</t>
  </si>
  <si>
    <t xml:space="preserve">Enfants de moins de 5 ans </t>
  </si>
  <si>
    <t xml:space="preserve">Les districts sanitaires, les centres de santé et la communauté                                                                                Engagement :  Ressources humaines 		</t>
  </si>
  <si>
    <t xml:space="preserve">UNICEF:apporvisionnement en MUAC, appui au rapportage et finance la référence des enfants malnutris référés, 
</t>
  </si>
  <si>
    <t>Mise en œuvre de la  stratégie Perimetre Brachial (PB) à domicile pour le dépistage de la malnutrition</t>
  </si>
  <si>
    <t>Communauté,      CSPS</t>
  </si>
  <si>
    <t xml:space="preserve">Les enfants de moins de 5 ans </t>
  </si>
  <si>
    <t>UNICEF : formation des ASBC et des parents, l'apporvisionnement en MUAC, appui au  rapportage et au suivi des enfants MAS référés,ONG ALIMA, Terres des Hommes, Médecins Du Monde, Médecins Sans Frontières etc.</t>
  </si>
  <si>
    <t>Appui aux enquêtes nutritionnelles nationales SMART, Rapid SMART IDPs,enquetes SENS, analyse IPC/MA</t>
  </si>
  <si>
    <t>DN, DRS, Districts sanitaires, communautaires</t>
  </si>
  <si>
    <t>Enfants de moins de 5 ans et femmes enceintes et allaitantes,
Femmes en age de procréer</t>
  </si>
  <si>
    <t xml:space="preserve">DN,DRS,districts sanitaires, les centres de santé et la communauté                                                                                Engagement :  Ressources humaines 		</t>
  </si>
  <si>
    <t>UNICEF appui à la surveillance nutritionnelle
PAM ; appui financier et technique à la réalisation des enquêtes SMART nationales, IDPs, cadre d'analyse IPC  
HCR appuie les enquetes nutritionnelles SENS dans les camps de refugiés</t>
  </si>
  <si>
    <t>Rations alimentaires aux  accompagnants d'enfants MAS hospitalisés</t>
  </si>
  <si>
    <t>Unité de Prise en charge en Interne MAS</t>
  </si>
  <si>
    <t>Accompagnants enfants en PCI</t>
  </si>
  <si>
    <t>Ministère de la santé, District sanitaire et hopitaux pour la préparation des repas</t>
  </si>
  <si>
    <t>PAM: appui en dotation de vivres pour les rations alimentaires des accompagnants des enfants souffrant de malnutrition aigue sévère.</t>
  </si>
  <si>
    <t xml:space="preserve">Politique nationale de protection Sociale (2013-2022) 
</t>
  </si>
  <si>
    <t>Soutenir les programmes de protection sociale nationaux dans les régions touchées par l'insécurité alimentaire ciblant les familles vulnérables avec enfants malnutris</t>
  </si>
  <si>
    <t>Formations sanitaires, services de l'action sociale, mairies, les mutuelles de santé</t>
  </si>
  <si>
    <t xml:space="preserve">Groupes vulnérables,
femmes enceintes, femmes allaitantes et enfants de moins de 5 ans </t>
  </si>
  <si>
    <t xml:space="preserve">Secretariat Permanent du Conseil National de Protection Sociale (SP - CNPS) , ministère de la santé au niveau national, régional et les districts sanitaires.
Ministère en charge de la solidarité nationale et de l'action humanitaire au niveau national, régional, provincial et communal: budget national,  budget des mairies, 
Ressources Humaines </t>
  </si>
  <si>
    <t>UNICEF pour les programmes de cash transferts
PAM pour les programmes de cash transferts
Associations et ONG nationales
Mutuelles de santé</t>
  </si>
  <si>
    <t xml:space="preserve">CHILD WASTING:  A NATIONAL AND SUB-NATIONAL SNAPSHOT </t>
  </si>
  <si>
    <t>CHILD WASTING:  GLOBAL TARGETS AND NATIONAL PREVALENCE</t>
  </si>
  <si>
    <r>
      <t xml:space="preserve">Au regard de l'analyse situationnelle et des expériences antérieures ( ayant connu des difficultés de mobilisation des ressources), pour cette présente programmation multisectorielle conjointe des Nations Unies pour la prévention et la prise en charge de la malnutrition aigue, le gouvernement a souhaité une concentration des efforts conjoints des agences UN, la convergence dans trois régions au maximum pour éviter le saupoudrage et pour pouvoir offrir un paquet intégré afin de maximiser l'impact nutritionnel.
 Les critères de sélection utilisés pour identifier les zones géographiques pour la convergence programmatique sont;
1) Prévalence élevée de la MAG et Classification des phases de la malnutrition aiguë selon l'IPC
2) Prévalence de l'anemie chez les femmes enceintes, proportion de faible poids à la naissance 
3) Diversité alimentaire chez les enfants de 6-23 mois 
4) Les niveaux d'insécurité alimentaire selon le Cadre Harmonisé (CH)
5) Disponibilité des services du gouvernement et des partenaires 
7 )Contexte d’urgence - Présence de populations vulnérables, y compris les populations déplacées ou réfugiées
Les trois régions prioritaires pour la convergence programmatique ont été retenues de manière consensuelle au cours d'un atelier strategique de priorisation  sous le leadership du gouvernement ( Point focal SUN et présence des secteurs contributeurs et agences UN).
Il s'agit de : </t>
    </r>
    <r>
      <rPr>
        <b/>
        <sz val="12"/>
        <rFont val="Calibri"/>
        <family val="2"/>
        <scheme val="minor"/>
      </rPr>
      <t xml:space="preserve">de la région du Sahel, de l'Est et du Centre Nord. </t>
    </r>
  </si>
  <si>
    <t>Pourcentage % national actuel du faible poids à la naissance (2020 ou données plus récentes)</t>
  </si>
  <si>
    <r>
      <t xml:space="preserve">UNICEF va appuyer les formations sur la PCIME clinique et </t>
    </r>
    <r>
      <rPr>
        <strike/>
        <sz val="12"/>
        <rFont val="Calibri"/>
        <family val="2"/>
        <scheme val="minor"/>
      </rPr>
      <t xml:space="preserve"> </t>
    </r>
    <r>
      <rPr>
        <sz val="12"/>
        <rFont val="Calibri"/>
        <family val="2"/>
        <scheme val="minor"/>
      </rPr>
      <t>communautaire, appui aux supervisions et dotation en supports
OMS va apporter un appui technique au respect des normes et standards internationaux</t>
    </r>
  </si>
  <si>
    <t xml:space="preserve">% National d'Allaitement exclusif jusqu'a 6 mois (2020 ou données les plus récentes)"	</t>
  </si>
  <si>
    <t>The GAP Operational Roadmap</t>
  </si>
  <si>
    <t>Budget and Population Targets</t>
  </si>
  <si>
    <t>COUNTRY:  Burkina Faso</t>
  </si>
  <si>
    <t xml:space="preserve">PRIORITY ACTION </t>
  </si>
  <si>
    <r>
      <t xml:space="preserve">SYSTEM </t>
    </r>
    <r>
      <rPr>
        <b/>
        <sz val="9"/>
        <color theme="0"/>
        <rFont val="Calibri (Body)"/>
      </rPr>
      <t xml:space="preserve">
(HEALTH, FOOD, WASH, SP)</t>
    </r>
  </si>
  <si>
    <t>TARGET POPULATION</t>
  </si>
  <si>
    <r>
      <t xml:space="preserve">UNIT COST
</t>
    </r>
    <r>
      <rPr>
        <b/>
        <sz val="11"/>
        <color theme="0"/>
        <rFont val="Calibri (Body)"/>
      </rPr>
      <t>(per year)</t>
    </r>
  </si>
  <si>
    <t>TOTAL (per year)</t>
  </si>
  <si>
    <t>U2</t>
  </si>
  <si>
    <t>U5</t>
  </si>
  <si>
    <t>PLW</t>
  </si>
  <si>
    <t>OTHER</t>
  </si>
  <si>
    <t>precision targets (others)</t>
  </si>
  <si>
    <t>(per year)</t>
  </si>
  <si>
    <t>(Target Population X Unit Cost)</t>
  </si>
  <si>
    <t>Outcome 1:  Reduced incidence of Low Birth Weight</t>
  </si>
  <si>
    <t>1- Renforcement des Soins Prenatals (SPN) aux femmes enceintes intégrant les counseling nutrition , supplementation en fer acide folique (FAF) /supplementation en multiples micronutriments (MMS)</t>
  </si>
  <si>
    <t>2-Améliorer la communication pour un changement social auprès des personnes clées ( maris, belles mères , chefs traditionnels) en vue d'améliorer l'alimentation , réduire la charge de travail , améliorer la continuité des services prenataux pour la femme enceinte</t>
  </si>
  <si>
    <t>Maris, belles mères, chefs traditionnels</t>
  </si>
  <si>
    <t>3-Prise en charge nutritionnelle des Femmes enceintes et allaitantes malnutries</t>
  </si>
  <si>
    <t>4-Distribution des rations de protection aux femmes enceintes et allaitantes (FEFA) vulnérables y compris  des populations déplacées internes (Supplementar feeding program )</t>
  </si>
  <si>
    <t xml:space="preserve">5-Transferts Monétaires ( coupons/ Cash transfert ) au profit des populations vulnérables et à l’endroit des victimes de chocs </t>
  </si>
  <si>
    <t>Subtotal:</t>
  </si>
  <si>
    <t>Outcome 2:  Improved Child Health</t>
  </si>
  <si>
    <t>6-Consultation nourrison sain y compris les conseils sur l'ANJE</t>
  </si>
  <si>
    <t>7-Appui à la Prise en Charge Intégrée des Maladies de l'Enfant (PCIME)  Communautaire</t>
  </si>
  <si>
    <t>8- Renforcement de la fonctionnalité et efficacité des cadres de coordination multisectorielle (CNCN et CRCN )
Coordination de l'urgence -Cluster Nutrition</t>
  </si>
  <si>
    <t>Acteurs des directions régionales de la santé et des secteurs sensibles
Gouverneurs
Acteurs dans les directions centrales des secteurs contributeurs</t>
  </si>
  <si>
    <t>9- Plaidoyer pour l’augmentation de la ligne budgétaire en faveur de la nutrition et pour un meilleur financement domestique de la nutrition.</t>
  </si>
  <si>
    <t>Etude sur le suivi du financement public en faveur de la nutrition
Plaidoyer auprès des décideurs , membres du gouvernements et parlementaires</t>
  </si>
  <si>
    <t xml:space="preserve">10-Amélioration de l’accès à l'eau potable; hygiène et assainissement dans les formations sanitaires </t>
  </si>
  <si>
    <t>Usagers des formations sanitaires</t>
  </si>
  <si>
    <t>11- Renforcement de la qualité de l'eau (Traitement)</t>
  </si>
  <si>
    <t>Enfants malnutris MAS et accompagnants dans les Unités de prise en charge en hospitalisation</t>
  </si>
  <si>
    <t>12- Renforcement des capacités des acteurs (agents de santé,ASBC,hygieniste, COGES) sur la WASH in Nutrition</t>
  </si>
  <si>
    <t>Agents de santé,ASBC,hygieniste, COGES</t>
  </si>
  <si>
    <t>13- Promotion de l’Approche Assainissement Total Piloté par la Communuauté (ATPC) et marketing de l'assainissement y compris la promotion des bonnes pratiques du lavage des mains au savon, à l’eau/cendre propre y compris la prévention de la COVID19</t>
  </si>
  <si>
    <t>Population totale</t>
  </si>
  <si>
    <t>14-Amélioration de l’accès à l'eau potable y compris les zones d'accueil des PDI</t>
  </si>
  <si>
    <t>Personnes deplacées internes (PDI)</t>
  </si>
  <si>
    <t>Outcome 3:  Improved Infant and Young Child Feeding</t>
  </si>
  <si>
    <t>15-Extension /Renforcement de la qualité et de la couverture des interventions communautaires de promotion des pratiques optimales d’ANJE y compris en situation d'urgence</t>
  </si>
  <si>
    <t>17-Appui à la protection et la promotion des pratiques optimales d’ANJE au niveau des structures sanitaires </t>
  </si>
  <si>
    <t>agents de santé</t>
  </si>
  <si>
    <t xml:space="preserve">18-Mises en œuvre des activités de la campagne PFLMU  Plus Fort avec le lait maternel uniquement </t>
  </si>
  <si>
    <t xml:space="preserve">Champions nutrition, Femmes enceintes et allaitantes,Maris, belles mères ,agents de santé
</t>
  </si>
  <si>
    <t>19-Mise en place d'un système de contrôle et de surveillance pour l’application du code international de commercialisation des substituts du lait maternel</t>
  </si>
  <si>
    <t>agents de santé ,pharmaciens, agents des services de contrôle et de surveillance,femmes enceintes et allaitantes</t>
  </si>
  <si>
    <t>16-Renforcement de l' environnement favorable à l'ANJE (Promotion du petit elevage+ jardin nutritif
promotion des pratiques d'hygiène , plaidoyer , coordination) à la protection et à la promotion des pratiques optimales d’ANJE </t>
  </si>
  <si>
    <t>Sécurité alimentaire</t>
  </si>
  <si>
    <t>20- Appui à la production des farines infantiles et à la distribution des rations de protection aux enfants 6 à 23 mois (Blanket Feeding)</t>
  </si>
  <si>
    <t>unités de production locale des farines infantiles</t>
  </si>
  <si>
    <t>21-Transferts Monétaires ( coupons/ Cash transfert ), 
A- profit des couches  pauvres et vulnérables ayant d'un enfant moins de 2 ans pendant la période de soudure
B- Bon pour l'acquisition des farines enfantiles
C- à l’endroit des victimes de chocs mais ayant des enfants de moins de 2 ans</t>
  </si>
  <si>
    <t>Outcome 4:  Improved treatment of children with wasting</t>
  </si>
  <si>
    <t xml:space="preserve">22-1 Prise en charge intégrées cas de MAS ( PCIMAS) </t>
  </si>
  <si>
    <t xml:space="preserve">22-2 Prise en charge des cas compliqués de MAS en hospitalisation </t>
  </si>
  <si>
    <t>23- Prise en charge des cas de MAM</t>
  </si>
  <si>
    <t>24- Appui à la référence des enfants malnutris lors du dépistage actif de la Malnutrition aigue au cours des campagnes de masses, Distributions alimentaires, lors des GASPA</t>
  </si>
  <si>
    <t>25- Mise en œuvre de la strategue Perimetre Brachial (PB) à domicile pour le dépistage de la malnutrition</t>
  </si>
  <si>
    <t>26-1 Appui aux enquêtes nutritionnelles nationales SMART, Rapid SMART IDPs, analyse IPC/MA</t>
  </si>
  <si>
    <t>Enquete nationale nutritionnelle SMART</t>
  </si>
  <si>
    <t>26-2 Appui aux enquêtes nutritionnelles enquetes SENS</t>
  </si>
  <si>
    <t>Enquete SENS</t>
  </si>
  <si>
    <t>27- Rations alimentaires aux  accompagnants d'enfants MAS hospitalisés</t>
  </si>
  <si>
    <t>Accompagnants d'enfants MAS hospitalisés</t>
  </si>
  <si>
    <t xml:space="preserve">28- Soutenir les programmes de protection sociale nationaux dans les régions touchés par l'insécurité alimentaire ciblant les familles vulnérables avec enfants malnutris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</si>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</sst>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
    <numFmt numFmtId="165" formatCode="_ * #,##0_ ;_ * \-#,##0_ ;_ * &quot;-&quot;??_ ;_ @_ "/>
    <numFmt numFmtId="166" formatCode="_(&quot;$&quot;* #,##0_);_(&quot;$&quot;* \(#,##0\);_(&quot;$&quot;* &quot;-&quot;??_);_(@_)"/>
    <numFmt numFmtId="167" formatCode="_(* #,##0_);_(* \(#,##0\);_(* &quot;-&quot;??_);_(@_)"/>
    <numFmt numFmtId="168" formatCode="_ * #,##0.00_ ;_ * \-#,##0.00_ ;_ * &quot;-&quot;??_ ;_ @_ "/>
  </numFmts>
  <fonts count="38">
    <font>
      <sz val="12"/>
      <color theme="1"/>
      <name val="Calibri"/>
      <family val="2"/>
      <scheme val="minor"/>
    </font>
    <font>
      <sz val="12"/>
      <color theme="1"/>
      <name val="Calibri"/>
      <family val="2"/>
      <scheme val="minor"/>
    </font>
    <font>
      <sz val="12"/>
      <color theme="0"/>
      <name val="Calibri"/>
      <family val="2"/>
      <scheme val="minor"/>
    </font>
    <font>
      <sz val="12"/>
      <name val="Helvetica"/>
      <family val="2"/>
    </font>
    <font>
      <b/>
      <sz val="14"/>
      <name val="Helvetica"/>
      <family val="2"/>
    </font>
    <font>
      <b/>
      <i/>
      <sz val="12"/>
      <name val="Helvetica"/>
      <family val="2"/>
    </font>
    <font>
      <i/>
      <sz val="12"/>
      <name val="Helvetica"/>
      <family val="2"/>
    </font>
    <font>
      <sz val="12"/>
      <color rgb="FFFF0000"/>
      <name val="Helvetica"/>
      <family val="2"/>
    </font>
    <font>
      <sz val="12"/>
      <name val="Helvetica Light"/>
    </font>
    <font>
      <b/>
      <sz val="12"/>
      <color theme="0"/>
      <name val="Calibri"/>
      <family val="2"/>
      <scheme val="minor"/>
    </font>
    <font>
      <b/>
      <sz val="28"/>
      <name val="Helvetica"/>
      <family val="2"/>
    </font>
    <font>
      <b/>
      <sz val="20"/>
      <name val="Helvetica"/>
      <family val="2"/>
    </font>
    <font>
      <b/>
      <sz val="16"/>
      <name val="Helvetica"/>
      <family val="2"/>
    </font>
    <font>
      <sz val="12"/>
      <name val="Calibri"/>
      <family val="2"/>
      <scheme val="minor"/>
    </font>
    <font>
      <b/>
      <sz val="12"/>
      <name val="Calibri"/>
      <family val="2"/>
      <scheme val="minor"/>
    </font>
    <font>
      <b/>
      <sz val="16"/>
      <color theme="1"/>
      <name val="Helvetica Bold"/>
    </font>
    <font>
      <strike/>
      <sz val="12"/>
      <name val="Calibri"/>
      <family val="2"/>
      <scheme val="minor"/>
    </font>
    <font>
      <sz val="16"/>
      <name val="Helvetica"/>
      <family val="2"/>
    </font>
    <font>
      <b/>
      <sz val="12"/>
      <color theme="1"/>
      <name val="Calibri"/>
      <family val="2"/>
      <scheme val="minor"/>
    </font>
    <font>
      <sz val="28"/>
      <color rgb="FF0070C0"/>
      <name val="Calibri"/>
      <family val="2"/>
      <scheme val="minor"/>
    </font>
    <font>
      <i/>
      <sz val="20"/>
      <color rgb="FF0070C0"/>
      <name val="Calibri"/>
      <family val="2"/>
      <scheme val="minor"/>
    </font>
    <font>
      <i/>
      <sz val="14"/>
      <color rgb="FF0070C0"/>
      <name val="Calibri"/>
      <family val="2"/>
      <scheme val="minor"/>
    </font>
    <font>
      <i/>
      <sz val="10"/>
      <color rgb="FF0070C0"/>
      <name val="Calibri"/>
      <family val="2"/>
      <scheme val="minor"/>
    </font>
    <font>
      <b/>
      <sz val="16"/>
      <color theme="1"/>
      <name val="Calibri"/>
      <family val="2"/>
      <scheme val="minor"/>
    </font>
    <font>
      <b/>
      <sz val="10"/>
      <color theme="1"/>
      <name val="Calibri"/>
      <family val="2"/>
      <scheme val="minor"/>
    </font>
    <font>
      <b/>
      <sz val="9"/>
      <color theme="0"/>
      <name val="Calibri (Body)"/>
    </font>
    <font>
      <b/>
      <sz val="10"/>
      <color theme="0"/>
      <name val="Calibri"/>
      <family val="2"/>
      <scheme val="minor"/>
    </font>
    <font>
      <b/>
      <sz val="11"/>
      <color theme="0"/>
      <name val="Calibri"/>
      <family val="2"/>
      <scheme val="minor"/>
    </font>
    <font>
      <b/>
      <sz val="11"/>
      <color theme="0"/>
      <name val="Calibri (Body)"/>
    </font>
    <font>
      <b/>
      <sz val="9"/>
      <color theme="0"/>
      <name val="Calibri"/>
      <family val="2"/>
      <scheme val="minor"/>
    </font>
    <font>
      <i/>
      <sz val="12"/>
      <color rgb="FF0070C0"/>
      <name val="Calibri"/>
      <family val="2"/>
      <scheme val="minor"/>
    </font>
    <font>
      <sz val="10"/>
      <color theme="1"/>
      <name val="Calibri"/>
      <family val="2"/>
      <scheme val="minor"/>
    </font>
    <font>
      <sz val="10"/>
      <name val="Calibri"/>
      <family val="2"/>
      <scheme val="minor"/>
    </font>
    <font>
      <sz val="11"/>
      <color theme="1"/>
      <name val="Calibri"/>
      <family val="2"/>
      <scheme val="minor"/>
    </font>
    <font>
      <b/>
      <sz val="16"/>
      <color rgb="FF0070C0"/>
      <name val="Calibri"/>
      <family val="2"/>
      <scheme val="minor"/>
    </font>
    <font>
      <sz val="12"/>
      <color rgb="FF0070C0"/>
      <name val="Calibri"/>
      <family val="2"/>
      <scheme val="minor"/>
    </font>
    <font>
      <sz val="10"/>
      <color rgb="FF0070C0"/>
      <name val="Calibri"/>
      <family val="2"/>
      <scheme val="minor"/>
    </font>
    <font>
      <sz val="16"/>
      <color rgb="FF0070C0"/>
      <name val="Calibri"/>
      <family val="2"/>
      <scheme val="minor"/>
    </font>
  </fonts>
  <fills count="17">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7" tint="0.39994506668294322"/>
        <bgColor indexed="64"/>
      </patternFill>
    </fill>
    <fill>
      <patternFill patternType="solid">
        <fgColor theme="0"/>
        <bgColor indexed="64"/>
      </patternFill>
    </fill>
    <fill>
      <patternFill patternType="solid">
        <fgColor theme="4"/>
        <bgColor indexed="64"/>
      </patternFill>
    </fill>
    <fill>
      <patternFill patternType="solid">
        <fgColor rgb="FF002060"/>
        <bgColor indexed="64"/>
      </patternFill>
    </fill>
    <fill>
      <patternFill patternType="solid">
        <fgColor theme="4" tint="0.79998168889431442"/>
        <bgColor indexed="64"/>
      </patternFill>
    </fill>
    <fill>
      <patternFill patternType="solid">
        <fgColor theme="6" tint="0.79998168889431442"/>
        <bgColor indexed="64"/>
      </patternFill>
    </fill>
    <fill>
      <patternFill patternType="mediumGray">
        <bgColor theme="6" tint="0.79995117038483843"/>
      </patternFill>
    </fill>
    <fill>
      <patternFill patternType="mediumGray">
        <bgColor theme="6" tint="0.79998168889431442"/>
      </patternFill>
    </fill>
    <fill>
      <patternFill patternType="mediumGray">
        <bgColor theme="4" tint="0.79995117038483843"/>
      </patternFill>
    </fill>
  </fills>
  <borders count="28">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auto="1"/>
      </left>
      <right/>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s>
  <cellStyleXfs count="18">
    <xf numFmtId="0" fontId="0" fillId="0" borderId="0"/>
    <xf numFmtId="9"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168" fontId="33" fillId="0" borderId="0" applyFont="0" applyFill="0" applyBorder="0" applyAlignment="0" applyProtection="0">
      <alignment vertical="center"/>
    </xf>
    <xf numFmtId="168" fontId="33" fillId="0" borderId="0" applyFont="0" applyFill="0" applyBorder="0" applyAlignment="0" applyProtection="0">
      <alignment vertical="center"/>
    </xf>
    <xf numFmtId="168" fontId="33" fillId="0" borderId="0" applyFont="0" applyFill="0" applyBorder="0" applyAlignment="0" applyProtection="0">
      <alignment vertical="center"/>
    </xf>
  </cellStyleXfs>
  <cellXfs count="298">
    <xf numFmtId="0" fontId="0" fillId="0" borderId="0" xfId="0"/>
    <xf numFmtId="0" fontId="3" fillId="0" borderId="0" xfId="0" applyFont="1"/>
    <xf numFmtId="0" fontId="3" fillId="9" borderId="0" xfId="0" applyFont="1" applyFill="1"/>
    <xf numFmtId="0" fontId="3" fillId="0" borderId="0" xfId="0" applyFont="1" applyFill="1"/>
    <xf numFmtId="0" fontId="4" fillId="0" borderId="0" xfId="0" applyFont="1" applyFill="1" applyAlignment="1">
      <alignment horizontal="center"/>
    </xf>
    <xf numFmtId="0" fontId="3" fillId="9" borderId="0" xfId="7" applyFont="1" applyFill="1" applyBorder="1" applyAlignment="1">
      <alignment horizontal="left" vertical="center" wrapText="1"/>
    </xf>
    <xf numFmtId="164" fontId="3" fillId="9" borderId="0" xfId="1" applyNumberFormat="1"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0" xfId="0" applyFont="1" applyFill="1" applyBorder="1" applyAlignment="1">
      <alignment horizontal="left"/>
    </xf>
    <xf numFmtId="10" fontId="5" fillId="9" borderId="0" xfId="0" applyNumberFormat="1" applyFont="1" applyFill="1" applyBorder="1" applyAlignment="1">
      <alignment horizontal="center" wrapText="1"/>
    </xf>
    <xf numFmtId="10" fontId="5" fillId="9" borderId="0" xfId="0" applyNumberFormat="1" applyFont="1" applyFill="1" applyBorder="1" applyAlignment="1">
      <alignment horizontal="center"/>
    </xf>
    <xf numFmtId="0" fontId="5" fillId="9" borderId="0" xfId="0" applyFont="1" applyFill="1" applyBorder="1" applyAlignment="1">
      <alignment horizontal="center"/>
    </xf>
    <xf numFmtId="0" fontId="12" fillId="9" borderId="0" xfId="0" applyFont="1" applyFill="1" applyBorder="1" applyAlignment="1">
      <alignment horizontal="left" vertical="center" wrapText="1"/>
    </xf>
    <xf numFmtId="0" fontId="15" fillId="0" borderId="0" xfId="0" applyFont="1" applyAlignment="1">
      <alignment vertical="center"/>
    </xf>
    <xf numFmtId="0" fontId="3" fillId="9" borderId="0" xfId="6" applyFont="1" applyFill="1" applyBorder="1" applyAlignment="1">
      <alignment horizontal="left" vertical="top" wrapText="1"/>
    </xf>
    <xf numFmtId="0" fontId="13" fillId="0" borderId="0" xfId="0" applyFont="1" applyFill="1" applyBorder="1" applyAlignment="1">
      <alignment horizontal="center" vertical="center" wrapText="1"/>
    </xf>
    <xf numFmtId="0" fontId="2" fillId="0" borderId="0" xfId="7" applyFont="1" applyFill="1" applyBorder="1" applyAlignment="1">
      <alignment horizontal="left" vertical="center" wrapText="1"/>
    </xf>
    <xf numFmtId="0" fontId="12" fillId="0" borderId="0" xfId="0" applyFont="1" applyAlignment="1">
      <alignment vertical="center"/>
    </xf>
    <xf numFmtId="0" fontId="3" fillId="9" borderId="0" xfId="0" applyFont="1" applyFill="1" applyBorder="1" applyAlignment="1">
      <alignment horizontal="left" vertical="center" wrapText="1"/>
    </xf>
    <xf numFmtId="0" fontId="12" fillId="0" borderId="0" xfId="0" applyFont="1" applyBorder="1" applyAlignment="1">
      <alignment vertical="center"/>
    </xf>
    <xf numFmtId="0" fontId="3" fillId="0" borderId="0" xfId="0" applyFont="1" applyBorder="1"/>
    <xf numFmtId="0" fontId="3" fillId="0" borderId="0" xfId="8" applyFont="1" applyFill="1" applyBorder="1" applyAlignment="1">
      <alignment horizontal="left" vertical="center" wrapText="1"/>
    </xf>
    <xf numFmtId="10"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3" fillId="3" borderId="3" xfId="3" applyFont="1" applyBorder="1" applyAlignment="1">
      <alignment horizontal="center" wrapText="1"/>
    </xf>
    <xf numFmtId="0" fontId="13" fillId="9" borderId="3" xfId="0" applyFont="1" applyFill="1" applyBorder="1" applyAlignment="1">
      <alignment horizontal="left" vertical="center" wrapText="1"/>
    </xf>
    <xf numFmtId="0" fontId="13" fillId="9" borderId="3" xfId="0" applyFont="1" applyFill="1" applyBorder="1" applyAlignment="1">
      <alignment horizontal="left" vertical="top" wrapText="1"/>
    </xf>
    <xf numFmtId="0" fontId="13" fillId="9" borderId="10" xfId="0" applyFont="1" applyFill="1" applyBorder="1" applyAlignment="1">
      <alignment horizontal="left" vertical="center" wrapText="1"/>
    </xf>
    <xf numFmtId="0" fontId="3" fillId="9" borderId="0" xfId="0" applyFont="1" applyFill="1" applyBorder="1" applyAlignment="1">
      <alignment horizontal="left" vertical="center"/>
    </xf>
    <xf numFmtId="0" fontId="8" fillId="9" borderId="0" xfId="9" applyFont="1" applyFill="1" applyBorder="1" applyAlignment="1">
      <alignment horizontal="left" vertical="top" wrapText="1"/>
    </xf>
    <xf numFmtId="0" fontId="13" fillId="9" borderId="3" xfId="6" applyFont="1" applyFill="1" applyBorder="1" applyAlignment="1">
      <alignment horizontal="left" vertical="center" wrapText="1"/>
    </xf>
    <xf numFmtId="0" fontId="13" fillId="9" borderId="3" xfId="6" applyFont="1" applyFill="1" applyBorder="1" applyAlignment="1">
      <alignment horizontal="center" vertical="top" wrapText="1"/>
    </xf>
    <xf numFmtId="0" fontId="13" fillId="9" borderId="10" xfId="9" applyFont="1" applyFill="1" applyBorder="1" applyAlignment="1">
      <alignment horizontal="left" vertical="top" wrapText="1"/>
    </xf>
    <xf numFmtId="0" fontId="3" fillId="0" borderId="0" xfId="0" applyFont="1" applyFill="1" applyBorder="1"/>
    <xf numFmtId="0" fontId="17" fillId="0" borderId="0" xfId="0" applyFont="1" applyFill="1" applyBorder="1"/>
    <xf numFmtId="0" fontId="17" fillId="0" borderId="0" xfId="0" applyFont="1"/>
    <xf numFmtId="0" fontId="13" fillId="9" borderId="3" xfId="0" applyFont="1" applyFill="1" applyBorder="1" applyAlignment="1">
      <alignment vertical="center" wrapText="1"/>
    </xf>
    <xf numFmtId="0" fontId="13" fillId="9" borderId="10" xfId="0" applyFont="1" applyFill="1" applyBorder="1" applyAlignment="1">
      <alignment horizontal="left" vertical="top" wrapText="1"/>
    </xf>
    <xf numFmtId="0" fontId="13" fillId="9" borderId="0" xfId="0" applyFont="1" applyFill="1" applyBorder="1" applyAlignment="1">
      <alignment horizontal="left" vertical="top" wrapText="1"/>
    </xf>
    <xf numFmtId="0" fontId="13" fillId="9" borderId="0" xfId="0" applyFont="1" applyFill="1" applyBorder="1" applyAlignment="1">
      <alignment horizontal="left" vertical="center" wrapText="1"/>
    </xf>
    <xf numFmtId="0" fontId="3" fillId="0" borderId="0" xfId="5"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left" vertical="top" wrapText="1"/>
    </xf>
    <xf numFmtId="0" fontId="13" fillId="0" borderId="3" xfId="6" applyFont="1" applyFill="1" applyBorder="1" applyAlignment="1">
      <alignment vertical="center" wrapText="1"/>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9" xfId="0" applyFont="1" applyFill="1" applyBorder="1" applyAlignment="1">
      <alignment horizontal="center" vertical="top" wrapText="1"/>
    </xf>
    <xf numFmtId="0" fontId="2" fillId="10" borderId="9" xfId="7" applyFont="1" applyFill="1" applyBorder="1" applyAlignment="1">
      <alignment horizontal="left" vertical="center" wrapText="1"/>
    </xf>
    <xf numFmtId="0" fontId="2" fillId="10" borderId="10" xfId="7" applyFont="1" applyFill="1" applyBorder="1" applyAlignment="1">
      <alignment horizontal="left" vertical="center" wrapText="1"/>
    </xf>
    <xf numFmtId="164" fontId="13" fillId="9" borderId="10" xfId="1" applyNumberFormat="1" applyFont="1" applyFill="1" applyBorder="1" applyAlignment="1">
      <alignment horizontal="center" vertical="center" wrapText="1"/>
    </xf>
    <xf numFmtId="164" fontId="13" fillId="9" borderId="11" xfId="1" applyNumberFormat="1" applyFont="1" applyFill="1" applyBorder="1" applyAlignment="1">
      <alignment horizontal="center" vertical="center" wrapText="1"/>
    </xf>
    <xf numFmtId="0" fontId="2" fillId="2" borderId="7" xfId="2" applyFont="1" applyBorder="1" applyAlignment="1">
      <alignment horizontal="left" vertical="center"/>
    </xf>
    <xf numFmtId="0" fontId="2" fillId="2" borderId="8" xfId="2" applyFont="1" applyBorder="1" applyAlignment="1">
      <alignment horizontal="left" vertical="center"/>
    </xf>
    <xf numFmtId="0" fontId="2" fillId="2" borderId="1" xfId="2" applyFont="1" applyBorder="1" applyAlignment="1">
      <alignment horizontal="left" vertical="center" wrapText="1"/>
    </xf>
    <xf numFmtId="0" fontId="2" fillId="2" borderId="3" xfId="2" applyFont="1" applyBorder="1" applyAlignment="1">
      <alignment horizontal="left" vertical="center" wrapText="1"/>
    </xf>
    <xf numFmtId="0" fontId="2" fillId="2" borderId="1" xfId="2" applyFont="1" applyBorder="1" applyAlignment="1">
      <alignment horizontal="center" vertical="center"/>
    </xf>
    <xf numFmtId="0" fontId="2" fillId="2" borderId="2" xfId="2" applyFont="1" applyBorder="1" applyAlignment="1">
      <alignment horizontal="center" vertical="center"/>
    </xf>
    <xf numFmtId="0" fontId="2" fillId="2" borderId="3" xfId="2" applyFont="1" applyBorder="1" applyAlignment="1">
      <alignment horizontal="center" vertical="center" wrapText="1"/>
    </xf>
    <xf numFmtId="0" fontId="2" fillId="2" borderId="4" xfId="2"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2" fillId="2" borderId="7" xfId="2" applyFont="1" applyBorder="1" applyAlignment="1">
      <alignment horizontal="left" vertical="center" wrapText="1"/>
    </xf>
    <xf numFmtId="0" fontId="2" fillId="2" borderId="1" xfId="2" applyFont="1" applyBorder="1" applyAlignment="1">
      <alignment horizontal="center" vertical="center" wrapText="1"/>
    </xf>
    <xf numFmtId="0" fontId="2" fillId="2" borderId="2" xfId="2" applyFont="1" applyBorder="1" applyAlignment="1">
      <alignment horizontal="center" vertical="center" wrapText="1"/>
    </xf>
    <xf numFmtId="0" fontId="2" fillId="2" borderId="8" xfId="2" applyFont="1" applyBorder="1" applyAlignment="1">
      <alignment horizontal="left" vertical="center" wrapText="1"/>
    </xf>
    <xf numFmtId="0" fontId="4" fillId="0" borderId="0" xfId="0" applyFont="1" applyFill="1" applyAlignment="1">
      <alignment horizontal="center"/>
    </xf>
    <xf numFmtId="0" fontId="13" fillId="9" borderId="3" xfId="0" applyFont="1" applyFill="1" applyBorder="1" applyAlignment="1">
      <alignment horizontal="left"/>
    </xf>
    <xf numFmtId="10" fontId="13" fillId="9" borderId="3" xfId="0" applyNumberFormat="1" applyFont="1" applyFill="1" applyBorder="1" applyAlignment="1">
      <alignment horizontal="center" wrapText="1"/>
    </xf>
    <xf numFmtId="10" fontId="13" fillId="9" borderId="3" xfId="0" applyNumberFormat="1" applyFont="1" applyFill="1" applyBorder="1" applyAlignment="1">
      <alignment horizontal="center"/>
    </xf>
    <xf numFmtId="0" fontId="13" fillId="9" borderId="3" xfId="0" applyFont="1" applyFill="1" applyBorder="1" applyAlignment="1">
      <alignment horizontal="center"/>
    </xf>
    <xf numFmtId="0" fontId="13" fillId="9" borderId="4" xfId="0" applyFont="1" applyFill="1" applyBorder="1" applyAlignment="1">
      <alignment horizontal="center"/>
    </xf>
    <xf numFmtId="0" fontId="13" fillId="9" borderId="10" xfId="0" applyFont="1" applyFill="1" applyBorder="1" applyAlignment="1">
      <alignment horizontal="left"/>
    </xf>
    <xf numFmtId="10" fontId="13" fillId="9" borderId="10" xfId="0" applyNumberFormat="1" applyFont="1" applyFill="1" applyBorder="1" applyAlignment="1">
      <alignment horizontal="center" wrapText="1"/>
    </xf>
    <xf numFmtId="10" fontId="13" fillId="9" borderId="10" xfId="0" applyNumberFormat="1" applyFont="1" applyFill="1" applyBorder="1" applyAlignment="1">
      <alignment horizontal="center"/>
    </xf>
    <xf numFmtId="0" fontId="13" fillId="9" borderId="10" xfId="0" applyFont="1" applyFill="1" applyBorder="1" applyAlignment="1">
      <alignment horizontal="center"/>
    </xf>
    <xf numFmtId="0" fontId="13" fillId="9" borderId="11" xfId="0" applyFont="1" applyFill="1" applyBorder="1" applyAlignment="1">
      <alignment horizontal="center"/>
    </xf>
    <xf numFmtId="0" fontId="13" fillId="9" borderId="13" xfId="6" applyFont="1" applyFill="1" applyBorder="1" applyAlignment="1">
      <alignment horizontal="left" vertical="top" wrapText="1"/>
    </xf>
    <xf numFmtId="0" fontId="13" fillId="9" borderId="5" xfId="6" applyFont="1" applyFill="1" applyBorder="1" applyAlignment="1">
      <alignment horizontal="left" vertical="top" wrapText="1"/>
    </xf>
    <xf numFmtId="0" fontId="13" fillId="9" borderId="14" xfId="6" applyFont="1" applyFill="1" applyBorder="1" applyAlignment="1">
      <alignment horizontal="left" vertical="top" wrapText="1"/>
    </xf>
    <xf numFmtId="0" fontId="13" fillId="9" borderId="15" xfId="6" applyFont="1" applyFill="1" applyBorder="1" applyAlignment="1">
      <alignment horizontal="left" vertical="top" wrapText="1"/>
    </xf>
    <xf numFmtId="0" fontId="13" fillId="9" borderId="12" xfId="6" applyFont="1" applyFill="1" applyBorder="1" applyAlignment="1">
      <alignment horizontal="left" vertical="top" wrapText="1"/>
    </xf>
    <xf numFmtId="0" fontId="13" fillId="9" borderId="16" xfId="6" applyFont="1" applyFill="1" applyBorder="1" applyAlignment="1">
      <alignment horizontal="left" vertical="top" wrapText="1"/>
    </xf>
    <xf numFmtId="0" fontId="12" fillId="0" borderId="0" xfId="0" applyFont="1" applyBorder="1" applyAlignment="1">
      <alignment horizontal="lef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4" borderId="7" xfId="4" applyFont="1" applyBorder="1" applyAlignment="1">
      <alignment horizontal="center" vertical="center"/>
    </xf>
    <xf numFmtId="0" fontId="13" fillId="4" borderId="8" xfId="4" applyFont="1" applyBorder="1" applyAlignment="1">
      <alignment horizontal="center" vertical="center"/>
    </xf>
    <xf numFmtId="0" fontId="13" fillId="4" borderId="1" xfId="4" applyFont="1" applyBorder="1" applyAlignment="1">
      <alignment horizontal="center" vertical="center" wrapText="1"/>
    </xf>
    <xf numFmtId="0" fontId="13" fillId="4" borderId="3" xfId="4" applyFont="1" applyBorder="1" applyAlignment="1">
      <alignment horizontal="center" vertical="center" wrapText="1"/>
    </xf>
    <xf numFmtId="0" fontId="13" fillId="4" borderId="1" xfId="4" applyFont="1" applyBorder="1" applyAlignment="1">
      <alignment horizontal="center" wrapText="1"/>
    </xf>
    <xf numFmtId="0" fontId="13" fillId="4" borderId="1" xfId="4" applyFont="1" applyBorder="1" applyAlignment="1">
      <alignment horizontal="center"/>
    </xf>
    <xf numFmtId="0" fontId="13" fillId="4" borderId="2" xfId="4" applyFont="1" applyBorder="1" applyAlignment="1">
      <alignment horizontal="center"/>
    </xf>
    <xf numFmtId="0" fontId="13" fillId="3" borderId="3" xfId="3" applyFont="1" applyBorder="1" applyAlignment="1">
      <alignment horizontal="center" wrapText="1"/>
    </xf>
    <xf numFmtId="0" fontId="13" fillId="3" borderId="4" xfId="3" applyFont="1" applyBorder="1" applyAlignment="1">
      <alignment horizontal="center" wrapText="1"/>
    </xf>
    <xf numFmtId="0" fontId="13" fillId="9" borderId="17" xfId="6" applyFont="1" applyFill="1" applyBorder="1" applyAlignment="1">
      <alignment horizontal="left" vertical="top" wrapText="1"/>
    </xf>
    <xf numFmtId="0" fontId="13" fillId="9" borderId="18" xfId="6" applyFont="1" applyFill="1" applyBorder="1" applyAlignment="1">
      <alignment horizontal="left" vertical="top" wrapText="1"/>
    </xf>
    <xf numFmtId="0" fontId="13" fillId="9" borderId="19" xfId="6" applyFont="1" applyFill="1" applyBorder="1" applyAlignment="1">
      <alignment horizontal="left" vertical="top" wrapText="1"/>
    </xf>
    <xf numFmtId="0" fontId="12" fillId="0" borderId="0" xfId="0" applyFont="1" applyFill="1" applyBorder="1" applyAlignment="1">
      <alignment horizontal="left" vertical="center" wrapText="1"/>
    </xf>
    <xf numFmtId="0" fontId="2" fillId="10" borderId="7" xfId="2" applyFont="1" applyFill="1" applyBorder="1" applyAlignment="1">
      <alignment horizontal="left" vertical="center" wrapText="1"/>
    </xf>
    <xf numFmtId="0" fontId="2" fillId="10" borderId="1" xfId="2" applyFont="1" applyFill="1" applyBorder="1" applyAlignment="1">
      <alignment horizontal="left" vertical="center" wrapText="1"/>
    </xf>
    <xf numFmtId="0" fontId="9" fillId="10" borderId="1" xfId="2" applyFont="1" applyFill="1" applyBorder="1" applyAlignment="1">
      <alignment horizontal="center" vertical="center" wrapText="1"/>
    </xf>
    <xf numFmtId="0" fontId="9" fillId="10" borderId="2" xfId="2" applyFont="1" applyFill="1" applyBorder="1" applyAlignment="1">
      <alignment horizontal="center" vertical="center" wrapText="1"/>
    </xf>
    <xf numFmtId="0" fontId="2" fillId="10" borderId="8" xfId="7" applyFont="1" applyFill="1" applyBorder="1" applyAlignment="1">
      <alignment horizontal="left" vertical="center" wrapText="1"/>
    </xf>
    <xf numFmtId="0" fontId="2" fillId="10" borderId="3" xfId="7" applyFont="1" applyFill="1" applyBorder="1" applyAlignment="1">
      <alignment horizontal="left"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9" borderId="10" xfId="0" applyFont="1" applyFill="1" applyBorder="1" applyAlignment="1">
      <alignment horizontal="left" vertical="center" wrapText="1"/>
    </xf>
    <xf numFmtId="0" fontId="13" fillId="9" borderId="11" xfId="0" applyFont="1" applyFill="1" applyBorder="1" applyAlignment="1">
      <alignment horizontal="left" vertical="center" wrapText="1"/>
    </xf>
    <xf numFmtId="0" fontId="2" fillId="10" borderId="1" xfId="2" applyFont="1" applyFill="1" applyBorder="1" applyAlignment="1">
      <alignment horizontal="center" vertical="center" wrapText="1"/>
    </xf>
    <xf numFmtId="0" fontId="2" fillId="10" borderId="2" xfId="2" applyFont="1" applyFill="1" applyBorder="1" applyAlignment="1">
      <alignment horizontal="center" vertical="center" wrapText="1"/>
    </xf>
    <xf numFmtId="0" fontId="2" fillId="10" borderId="8" xfId="8" applyFont="1" applyFill="1" applyBorder="1" applyAlignment="1">
      <alignment horizontal="left" vertical="center" wrapText="1"/>
    </xf>
    <xf numFmtId="0" fontId="2" fillId="10" borderId="3" xfId="8" applyFont="1" applyFill="1" applyBorder="1" applyAlignment="1">
      <alignment horizontal="left" vertical="center" wrapText="1"/>
    </xf>
    <xf numFmtId="9" fontId="13" fillId="0" borderId="3" xfId="0" applyNumberFormat="1" applyFont="1" applyFill="1" applyBorder="1" applyAlignment="1">
      <alignment horizontal="center" vertical="center" wrapText="1"/>
    </xf>
    <xf numFmtId="0" fontId="13" fillId="9" borderId="3" xfId="0" applyFont="1" applyFill="1" applyBorder="1" applyAlignment="1">
      <alignment horizontal="left" vertical="center" wrapText="1"/>
    </xf>
    <xf numFmtId="0" fontId="13" fillId="9" borderId="4" xfId="0" applyFont="1" applyFill="1" applyBorder="1" applyAlignment="1">
      <alignment horizontal="left" vertical="center" wrapText="1"/>
    </xf>
    <xf numFmtId="0" fontId="13" fillId="9" borderId="3" xfId="6" applyFont="1" applyFill="1" applyBorder="1" applyAlignment="1">
      <alignment horizontal="left" vertical="top" wrapText="1"/>
    </xf>
    <xf numFmtId="0" fontId="13" fillId="9" borderId="4" xfId="6" applyFont="1" applyFill="1" applyBorder="1" applyAlignment="1">
      <alignment horizontal="left" vertical="top" wrapText="1"/>
    </xf>
    <xf numFmtId="0" fontId="13" fillId="9" borderId="3" xfId="6" applyFont="1" applyFill="1" applyBorder="1" applyAlignment="1">
      <alignment horizontal="center" vertical="center" wrapText="1"/>
    </xf>
    <xf numFmtId="0" fontId="2" fillId="10" borderId="9" xfId="8" applyFont="1" applyFill="1" applyBorder="1" applyAlignment="1">
      <alignment horizontal="left" vertical="center" wrapText="1"/>
    </xf>
    <xf numFmtId="0" fontId="2" fillId="10" borderId="10" xfId="8" applyFont="1" applyFill="1" applyBorder="1" applyAlignment="1">
      <alignment horizontal="left" vertical="center" wrapText="1"/>
    </xf>
    <xf numFmtId="10" fontId="13" fillId="0" borderId="10" xfId="0" applyNumberFormat="1" applyFont="1" applyFill="1" applyBorder="1" applyAlignment="1">
      <alignment horizontal="center" vertical="center" wrapText="1"/>
    </xf>
    <xf numFmtId="0" fontId="13" fillId="4" borderId="1" xfId="4" applyFont="1" applyBorder="1" applyAlignment="1">
      <alignment horizontal="center" vertical="center"/>
    </xf>
    <xf numFmtId="0" fontId="13" fillId="4" borderId="3" xfId="4" applyFont="1" applyBorder="1" applyAlignment="1">
      <alignment horizontal="center" vertical="center"/>
    </xf>
    <xf numFmtId="0" fontId="13" fillId="9" borderId="3" xfId="0" applyFont="1" applyFill="1" applyBorder="1" applyAlignment="1">
      <alignment horizontal="left" vertical="top" wrapText="1"/>
    </xf>
    <xf numFmtId="0" fontId="13" fillId="9" borderId="4" xfId="0" applyFont="1" applyFill="1" applyBorder="1" applyAlignment="1">
      <alignment horizontal="left" vertical="top" wrapText="1"/>
    </xf>
    <xf numFmtId="0" fontId="13" fillId="9" borderId="10" xfId="9" applyFont="1" applyFill="1" applyBorder="1" applyAlignment="1">
      <alignment horizontal="left" vertical="top" wrapText="1"/>
    </xf>
    <xf numFmtId="0" fontId="13" fillId="9" borderId="11" xfId="9" applyFont="1" applyFill="1" applyBorder="1" applyAlignment="1">
      <alignment horizontal="left" vertical="top" wrapText="1"/>
    </xf>
    <xf numFmtId="0" fontId="13" fillId="9" borderId="8" xfId="0" applyFont="1" applyFill="1" applyBorder="1" applyAlignment="1">
      <alignment horizontal="center" vertical="center"/>
    </xf>
    <xf numFmtId="0" fontId="13" fillId="9" borderId="9" xfId="0" applyFont="1" applyFill="1" applyBorder="1" applyAlignment="1">
      <alignment horizontal="center" vertical="center"/>
    </xf>
    <xf numFmtId="0" fontId="13" fillId="9" borderId="3" xfId="6" applyFont="1" applyFill="1" applyBorder="1" applyAlignment="1">
      <alignment horizontal="left" vertical="center" wrapText="1"/>
    </xf>
    <xf numFmtId="0" fontId="13" fillId="4" borderId="7" xfId="4" applyFont="1" applyBorder="1" applyAlignment="1">
      <alignment horizontal="left" vertical="center"/>
    </xf>
    <xf numFmtId="0" fontId="13" fillId="4" borderId="8" xfId="4" applyFont="1" applyBorder="1" applyAlignment="1">
      <alignment horizontal="left" vertical="center"/>
    </xf>
    <xf numFmtId="0" fontId="13" fillId="4" borderId="1" xfId="4" applyFont="1" applyBorder="1" applyAlignment="1">
      <alignment horizontal="left" vertical="center"/>
    </xf>
    <xf numFmtId="0" fontId="13" fillId="4" borderId="3" xfId="4" applyFont="1" applyBorder="1" applyAlignment="1">
      <alignment horizontal="left" vertical="center"/>
    </xf>
    <xf numFmtId="0" fontId="2" fillId="10" borderId="7" xfId="2" applyFont="1" applyFill="1" applyBorder="1" applyAlignment="1">
      <alignment vertical="center" wrapText="1"/>
    </xf>
    <xf numFmtId="0" fontId="2" fillId="10" borderId="1" xfId="2" applyFont="1" applyFill="1" applyBorder="1" applyAlignment="1">
      <alignment vertical="center" wrapText="1"/>
    </xf>
    <xf numFmtId="0" fontId="2" fillId="10" borderId="2" xfId="2" applyFont="1" applyFill="1" applyBorder="1" applyAlignment="1">
      <alignment vertical="center" wrapText="1"/>
    </xf>
    <xf numFmtId="0" fontId="2" fillId="10" borderId="8" xfId="7" applyFont="1" applyFill="1" applyBorder="1" applyAlignment="1">
      <alignment vertical="center" wrapText="1"/>
    </xf>
    <xf numFmtId="0" fontId="2" fillId="10" borderId="3" xfId="7" applyFont="1" applyFill="1" applyBorder="1" applyAlignment="1">
      <alignment vertical="center" wrapText="1"/>
    </xf>
    <xf numFmtId="0" fontId="13" fillId="0" borderId="3" xfId="7" applyFont="1" applyFill="1" applyBorder="1" applyAlignment="1">
      <alignment vertical="center" wrapText="1"/>
    </xf>
    <xf numFmtId="0" fontId="13" fillId="0" borderId="4" xfId="7" applyFont="1" applyFill="1" applyBorder="1" applyAlignment="1">
      <alignment vertical="center" wrapText="1"/>
    </xf>
    <xf numFmtId="0" fontId="2" fillId="10" borderId="9" xfId="7" applyFont="1" applyFill="1" applyBorder="1" applyAlignment="1">
      <alignment vertical="center" wrapText="1"/>
    </xf>
    <xf numFmtId="0" fontId="2" fillId="10" borderId="10" xfId="7" applyFont="1" applyFill="1" applyBorder="1" applyAlignment="1">
      <alignment vertical="center" wrapText="1"/>
    </xf>
    <xf numFmtId="0" fontId="13" fillId="0" borderId="10" xfId="0" applyFont="1" applyFill="1" applyBorder="1" applyAlignment="1">
      <alignment vertical="center" wrapText="1"/>
    </xf>
    <xf numFmtId="0" fontId="13" fillId="0" borderId="11" xfId="0" applyFont="1" applyFill="1" applyBorder="1" applyAlignment="1">
      <alignment vertical="center" wrapText="1"/>
    </xf>
    <xf numFmtId="0" fontId="13" fillId="9" borderId="8" xfId="0" applyFont="1" applyFill="1" applyBorder="1" applyAlignment="1">
      <alignment horizontal="center" vertical="top" wrapText="1"/>
    </xf>
    <xf numFmtId="0" fontId="13" fillId="9" borderId="10" xfId="0" applyFont="1" applyFill="1" applyBorder="1" applyAlignment="1">
      <alignment horizontal="left" vertical="top" wrapText="1"/>
    </xf>
    <xf numFmtId="0" fontId="13" fillId="9" borderId="11" xfId="0" applyFont="1" applyFill="1" applyBorder="1" applyAlignment="1">
      <alignment horizontal="left" vertical="top" wrapText="1"/>
    </xf>
    <xf numFmtId="0" fontId="2" fillId="10" borderId="9" xfId="5" applyFont="1" applyFill="1" applyBorder="1" applyAlignment="1">
      <alignment horizontal="left" vertical="center" wrapText="1"/>
    </xf>
    <xf numFmtId="0" fontId="2" fillId="10" borderId="10" xfId="5" applyFont="1" applyFill="1" applyBorder="1" applyAlignment="1">
      <alignment horizontal="left" vertical="center" wrapText="1"/>
    </xf>
    <xf numFmtId="0" fontId="13" fillId="4" borderId="1" xfId="4" applyFont="1" applyBorder="1" applyAlignment="1">
      <alignment horizontal="center" vertical="top" wrapText="1"/>
    </xf>
    <xf numFmtId="0" fontId="13" fillId="4" borderId="2" xfId="4" applyFont="1" applyBorder="1" applyAlignment="1">
      <alignment horizontal="center" vertical="center"/>
    </xf>
    <xf numFmtId="0" fontId="13" fillId="3" borderId="3" xfId="3" applyFont="1" applyBorder="1" applyAlignment="1">
      <alignment horizontal="center" vertical="top" wrapText="1"/>
    </xf>
    <xf numFmtId="0" fontId="13" fillId="3" borderId="4" xfId="3" applyFont="1" applyBorder="1" applyAlignment="1">
      <alignment horizontal="center" vertical="top" wrapText="1"/>
    </xf>
    <xf numFmtId="0" fontId="2" fillId="10" borderId="8" xfId="5" applyFont="1" applyFill="1" applyBorder="1" applyAlignment="1">
      <alignment horizontal="left" vertical="center" wrapText="1"/>
    </xf>
    <xf numFmtId="0" fontId="2" fillId="10" borderId="3" xfId="5" applyFont="1" applyFill="1" applyBorder="1" applyAlignment="1">
      <alignment horizontal="left" vertical="center" wrapText="1"/>
    </xf>
    <xf numFmtId="9" fontId="13" fillId="0" borderId="3" xfId="0" applyNumberFormat="1" applyFont="1" applyFill="1" applyBorder="1" applyAlignment="1">
      <alignment horizontal="center" vertical="top" wrapText="1"/>
    </xf>
    <xf numFmtId="9" fontId="13" fillId="0" borderId="4" xfId="0" applyNumberFormat="1" applyFont="1" applyFill="1" applyBorder="1" applyAlignment="1">
      <alignment horizontal="center" vertical="top" wrapText="1"/>
    </xf>
    <xf numFmtId="0" fontId="2" fillId="10" borderId="8" xfId="5" applyFont="1" applyFill="1" applyBorder="1" applyAlignment="1">
      <alignment horizontal="left" vertical="top" wrapText="1"/>
    </xf>
    <xf numFmtId="0" fontId="2" fillId="10" borderId="3" xfId="5" applyFont="1" applyFill="1" applyBorder="1" applyAlignment="1">
      <alignment horizontal="left" vertical="top"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9" borderId="3"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13" fillId="9" borderId="20"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9" fillId="0" borderId="0" xfId="11" applyFont="1" applyAlignment="1">
      <alignment horizontal="center"/>
    </xf>
    <xf numFmtId="0" fontId="20" fillId="0" borderId="0" xfId="11" applyFont="1"/>
    <xf numFmtId="0" fontId="21" fillId="0" borderId="0" xfId="11" applyFont="1"/>
    <xf numFmtId="165" fontId="21" fillId="0" borderId="0" xfId="10" applyNumberFormat="1" applyFont="1" applyAlignment="1"/>
    <xf numFmtId="165" fontId="21" fillId="0" borderId="0" xfId="10" applyNumberFormat="1" applyFont="1" applyAlignment="1">
      <alignment horizontal="center" vertical="center"/>
    </xf>
    <xf numFmtId="0" fontId="22" fillId="0" borderId="0" xfId="11" applyFont="1"/>
    <xf numFmtId="0" fontId="1" fillId="0" borderId="0" xfId="11"/>
    <xf numFmtId="0" fontId="23" fillId="0" borderId="0" xfId="11" applyFont="1" applyAlignment="1">
      <alignment vertical="center"/>
    </xf>
    <xf numFmtId="0" fontId="18" fillId="0" borderId="0" xfId="11" applyFont="1"/>
    <xf numFmtId="165" fontId="18" fillId="0" borderId="0" xfId="10" applyNumberFormat="1" applyFont="1" applyAlignment="1"/>
    <xf numFmtId="165" fontId="18" fillId="0" borderId="0" xfId="10" applyNumberFormat="1" applyFont="1" applyAlignment="1">
      <alignment horizontal="center" vertical="center"/>
    </xf>
    <xf numFmtId="0" fontId="24" fillId="0" borderId="0" xfId="11" applyFont="1"/>
    <xf numFmtId="0" fontId="9" fillId="11" borderId="7" xfId="11" applyFont="1" applyFill="1" applyBorder="1" applyAlignment="1">
      <alignment horizontal="left" vertical="center"/>
    </xf>
    <xf numFmtId="0" fontId="9" fillId="11" borderId="1" xfId="11" applyFont="1" applyFill="1" applyBorder="1" applyAlignment="1">
      <alignment horizontal="center" vertical="center" wrapText="1"/>
    </xf>
    <xf numFmtId="165" fontId="9" fillId="11" borderId="1" xfId="10" applyNumberFormat="1" applyFont="1" applyFill="1" applyBorder="1" applyAlignment="1">
      <alignment horizontal="center" vertical="center"/>
    </xf>
    <xf numFmtId="0" fontId="26" fillId="11" borderId="1" xfId="11" applyFont="1" applyFill="1" applyBorder="1" applyAlignment="1">
      <alignment horizontal="center" vertical="center"/>
    </xf>
    <xf numFmtId="44" fontId="27" fillId="11" borderId="1" xfId="12" applyFont="1" applyFill="1" applyBorder="1" applyAlignment="1">
      <alignment vertical="center" wrapText="1"/>
    </xf>
    <xf numFmtId="44" fontId="9" fillId="11" borderId="2" xfId="12" applyFont="1" applyFill="1" applyBorder="1" applyAlignment="1">
      <alignment vertical="center"/>
    </xf>
    <xf numFmtId="0" fontId="9" fillId="11" borderId="8" xfId="11" applyFont="1" applyFill="1" applyBorder="1" applyAlignment="1">
      <alignment horizontal="left" vertical="center"/>
    </xf>
    <xf numFmtId="0" fontId="9" fillId="11" borderId="3" xfId="11" applyFont="1" applyFill="1" applyBorder="1" applyAlignment="1">
      <alignment horizontal="left" vertical="center" wrapText="1"/>
    </xf>
    <xf numFmtId="165" fontId="29" fillId="11" borderId="3" xfId="10" applyNumberFormat="1" applyFont="1" applyFill="1" applyBorder="1" applyAlignment="1">
      <alignment horizontal="center" vertical="center"/>
    </xf>
    <xf numFmtId="0" fontId="26" fillId="11" borderId="3" xfId="11" applyFont="1" applyFill="1" applyBorder="1" applyAlignment="1">
      <alignment horizontal="center" vertical="center"/>
    </xf>
    <xf numFmtId="44" fontId="29" fillId="11" borderId="3" xfId="12" applyFont="1" applyFill="1" applyBorder="1" applyAlignment="1">
      <alignment vertical="center"/>
    </xf>
    <xf numFmtId="44" fontId="29" fillId="11" borderId="4" xfId="12" applyFont="1" applyFill="1" applyBorder="1" applyAlignment="1">
      <alignment vertical="center" wrapText="1"/>
    </xf>
    <xf numFmtId="0" fontId="30" fillId="12" borderId="22" xfId="11" applyFont="1" applyFill="1" applyBorder="1"/>
    <xf numFmtId="0" fontId="30" fillId="12" borderId="23" xfId="11" applyFont="1" applyFill="1" applyBorder="1"/>
    <xf numFmtId="165" fontId="1" fillId="12" borderId="22" xfId="10" applyNumberFormat="1" applyFont="1" applyFill="1" applyBorder="1" applyAlignment="1"/>
    <xf numFmtId="165" fontId="1" fillId="12" borderId="0" xfId="10" applyNumberFormat="1" applyFont="1" applyFill="1" applyBorder="1" applyAlignment="1"/>
    <xf numFmtId="165" fontId="1" fillId="12" borderId="24" xfId="10" applyNumberFormat="1" applyFont="1" applyFill="1" applyBorder="1" applyAlignment="1">
      <alignment horizontal="center" vertical="center"/>
    </xf>
    <xf numFmtId="0" fontId="31" fillId="12" borderId="24" xfId="11" applyFont="1" applyFill="1" applyBorder="1"/>
    <xf numFmtId="0" fontId="1" fillId="12" borderId="23" xfId="11" applyFill="1" applyBorder="1"/>
    <xf numFmtId="166" fontId="1" fillId="12" borderId="24" xfId="12" applyNumberFormat="1" applyFont="1" applyFill="1" applyBorder="1" applyAlignment="1">
      <alignment horizontal="center" vertical="center"/>
    </xf>
    <xf numFmtId="0" fontId="31" fillId="9" borderId="8" xfId="11" applyFont="1" applyFill="1" applyBorder="1" applyAlignment="1">
      <alignment vertical="top" wrapText="1"/>
    </xf>
    <xf numFmtId="0" fontId="31" fillId="9" borderId="3" xfId="13" applyFont="1" applyFill="1" applyBorder="1" applyAlignment="1">
      <alignment vertical="top" wrapText="1"/>
    </xf>
    <xf numFmtId="165" fontId="31" fillId="9" borderId="3" xfId="10" applyNumberFormat="1" applyFont="1" applyFill="1" applyBorder="1" applyAlignment="1">
      <alignment vertical="top"/>
    </xf>
    <xf numFmtId="165" fontId="31" fillId="9" borderId="3" xfId="10" applyNumberFormat="1" applyFont="1" applyFill="1" applyBorder="1" applyAlignment="1">
      <alignment vertical="center"/>
    </xf>
    <xf numFmtId="165" fontId="31" fillId="9" borderId="3" xfId="10" applyNumberFormat="1" applyFont="1" applyFill="1" applyBorder="1" applyAlignment="1">
      <alignment horizontal="center" vertical="center"/>
    </xf>
    <xf numFmtId="0" fontId="31" fillId="9" borderId="3" xfId="13" applyFont="1" applyFill="1" applyBorder="1" applyAlignment="1">
      <alignment vertical="top"/>
    </xf>
    <xf numFmtId="167" fontId="31" fillId="9" borderId="4" xfId="14" applyNumberFormat="1" applyFont="1" applyFill="1" applyBorder="1" applyAlignment="1">
      <alignment horizontal="center" vertical="center"/>
    </xf>
    <xf numFmtId="0" fontId="31" fillId="9" borderId="3" xfId="11" applyFont="1" applyFill="1" applyBorder="1" applyAlignment="1">
      <alignment vertical="top" wrapText="1"/>
    </xf>
    <xf numFmtId="0" fontId="31" fillId="9" borderId="3" xfId="11" applyFont="1" applyFill="1" applyBorder="1" applyAlignment="1">
      <alignment vertical="center" wrapText="1"/>
    </xf>
    <xf numFmtId="166" fontId="31" fillId="9" borderId="4" xfId="12" applyNumberFormat="1" applyFont="1" applyFill="1" applyBorder="1" applyAlignment="1">
      <alignment horizontal="center" vertical="center"/>
    </xf>
    <xf numFmtId="0" fontId="31" fillId="9" borderId="3" xfId="11" applyFont="1" applyFill="1" applyBorder="1" applyAlignment="1">
      <alignment vertical="top"/>
    </xf>
    <xf numFmtId="0" fontId="0" fillId="9" borderId="0" xfId="0" applyFill="1"/>
    <xf numFmtId="0" fontId="31" fillId="13" borderId="15" xfId="11" applyFont="1" applyFill="1" applyBorder="1" applyAlignment="1">
      <alignment horizontal="right"/>
    </xf>
    <xf numFmtId="0" fontId="31" fillId="14" borderId="25" xfId="11" applyFont="1" applyFill="1" applyBorder="1" applyAlignment="1">
      <alignment wrapText="1"/>
    </xf>
    <xf numFmtId="165" fontId="31" fillId="14" borderId="15" xfId="10" applyNumberFormat="1" applyFont="1" applyFill="1" applyBorder="1" applyAlignment="1"/>
    <xf numFmtId="165" fontId="31" fillId="14" borderId="12" xfId="10" applyNumberFormat="1" applyFont="1" applyFill="1" applyBorder="1" applyAlignment="1"/>
    <xf numFmtId="165" fontId="31" fillId="14" borderId="16" xfId="10" applyNumberFormat="1" applyFont="1" applyFill="1" applyBorder="1" applyAlignment="1">
      <alignment horizontal="center" vertical="center"/>
    </xf>
    <xf numFmtId="0" fontId="31" fillId="14" borderId="16" xfId="11" applyFont="1" applyFill="1" applyBorder="1"/>
    <xf numFmtId="165" fontId="31" fillId="14" borderId="25" xfId="10" applyNumberFormat="1" applyFont="1" applyFill="1" applyBorder="1" applyAlignment="1">
      <alignment horizontal="center" vertical="center"/>
    </xf>
    <xf numFmtId="166" fontId="31" fillId="13" borderId="16" xfId="12" applyNumberFormat="1" applyFont="1" applyFill="1" applyBorder="1" applyAlignment="1">
      <alignment horizontal="center" vertical="center"/>
    </xf>
    <xf numFmtId="0" fontId="22" fillId="12" borderId="13" xfId="11" applyFont="1" applyFill="1" applyBorder="1"/>
    <xf numFmtId="0" fontId="22" fillId="12" borderId="26" xfId="11" applyFont="1" applyFill="1" applyBorder="1" applyAlignment="1">
      <alignment wrapText="1"/>
    </xf>
    <xf numFmtId="165" fontId="31" fillId="12" borderId="13" xfId="10" applyNumberFormat="1" applyFont="1" applyFill="1" applyBorder="1" applyAlignment="1"/>
    <xf numFmtId="165" fontId="31" fillId="12" borderId="5" xfId="10" applyNumberFormat="1" applyFont="1" applyFill="1" applyBorder="1" applyAlignment="1"/>
    <xf numFmtId="165" fontId="31" fillId="12" borderId="14" xfId="10" applyNumberFormat="1" applyFont="1" applyFill="1" applyBorder="1" applyAlignment="1">
      <alignment horizontal="center" vertical="center"/>
    </xf>
    <xf numFmtId="0" fontId="31" fillId="12" borderId="14" xfId="11" applyFont="1" applyFill="1" applyBorder="1"/>
    <xf numFmtId="165" fontId="31" fillId="12" borderId="26" xfId="10" applyNumberFormat="1" applyFont="1" applyFill="1" applyBorder="1" applyAlignment="1">
      <alignment horizontal="center" vertical="center"/>
    </xf>
    <xf numFmtId="166" fontId="31" fillId="12" borderId="14" xfId="12" applyNumberFormat="1" applyFont="1" applyFill="1" applyBorder="1" applyAlignment="1">
      <alignment horizontal="center" vertical="center"/>
    </xf>
    <xf numFmtId="0" fontId="31" fillId="9" borderId="8" xfId="11" applyFont="1" applyFill="1" applyBorder="1" applyAlignment="1">
      <alignment wrapText="1"/>
    </xf>
    <xf numFmtId="0" fontId="31" fillId="9" borderId="3" xfId="11" applyFont="1" applyFill="1" applyBorder="1" applyAlignment="1">
      <alignment wrapText="1"/>
    </xf>
    <xf numFmtId="165" fontId="31" fillId="9" borderId="3" xfId="10" applyNumberFormat="1" applyFont="1" applyFill="1" applyBorder="1" applyAlignment="1"/>
    <xf numFmtId="0" fontId="31" fillId="9" borderId="3" xfId="11" applyFont="1" applyFill="1" applyBorder="1"/>
    <xf numFmtId="0" fontId="32" fillId="0" borderId="8" xfId="11" applyFont="1" applyBorder="1" applyAlignment="1">
      <alignment vertical="top" wrapText="1"/>
    </xf>
    <xf numFmtId="0" fontId="32" fillId="0" borderId="3" xfId="11" applyFont="1" applyBorder="1" applyAlignment="1">
      <alignment wrapText="1"/>
    </xf>
    <xf numFmtId="165" fontId="32" fillId="0" borderId="3" xfId="10" applyNumberFormat="1" applyFont="1" applyFill="1" applyBorder="1" applyAlignment="1">
      <alignment horizontal="center" vertical="center"/>
    </xf>
    <xf numFmtId="0" fontId="32" fillId="0" borderId="3" xfId="11" applyFont="1" applyBorder="1" applyAlignment="1">
      <alignment horizontal="left" vertical="center" wrapText="1"/>
    </xf>
    <xf numFmtId="166" fontId="32" fillId="0" borderId="4" xfId="12" applyNumberFormat="1" applyFont="1" applyFill="1" applyBorder="1" applyAlignment="1">
      <alignment horizontal="center" vertical="center"/>
    </xf>
    <xf numFmtId="0" fontId="13" fillId="0" borderId="0" xfId="0" applyFont="1"/>
    <xf numFmtId="0" fontId="31" fillId="0" borderId="8" xfId="11" applyFont="1" applyBorder="1" applyAlignment="1">
      <alignment vertical="top" wrapText="1"/>
    </xf>
    <xf numFmtId="0" fontId="31" fillId="0" borderId="3" xfId="11" applyFont="1" applyBorder="1" applyAlignment="1">
      <alignment wrapText="1"/>
    </xf>
    <xf numFmtId="165" fontId="31" fillId="0" borderId="3" xfId="10" applyNumberFormat="1" applyFont="1" applyFill="1" applyBorder="1" applyAlignment="1">
      <alignment horizontal="center" vertical="center"/>
    </xf>
    <xf numFmtId="0" fontId="31" fillId="0" borderId="3" xfId="11" applyFont="1" applyBorder="1" applyAlignment="1">
      <alignment horizontal="justify" vertical="center" wrapText="1"/>
    </xf>
    <xf numFmtId="166" fontId="31" fillId="0" borderId="4" xfId="12" applyNumberFormat="1" applyFont="1" applyFill="1" applyBorder="1" applyAlignment="1">
      <alignment horizontal="center" vertical="center"/>
    </xf>
    <xf numFmtId="0" fontId="31" fillId="0" borderId="8" xfId="11" applyFont="1" applyBorder="1" applyAlignment="1">
      <alignment vertical="center" wrapText="1"/>
    </xf>
    <xf numFmtId="0" fontId="31" fillId="0" borderId="3" xfId="11" applyFont="1" applyBorder="1" applyAlignment="1">
      <alignment vertical="center" wrapText="1"/>
    </xf>
    <xf numFmtId="165" fontId="31" fillId="0" borderId="3" xfId="10" applyNumberFormat="1" applyFont="1" applyFill="1" applyBorder="1" applyAlignment="1">
      <alignment vertical="center"/>
    </xf>
    <xf numFmtId="0" fontId="31" fillId="0" borderId="3" xfId="11" applyFont="1" applyBorder="1" applyAlignment="1">
      <alignment horizontal="left" vertical="center" wrapText="1"/>
    </xf>
    <xf numFmtId="0" fontId="31" fillId="0" borderId="3" xfId="11" applyFont="1" applyBorder="1" applyAlignment="1">
      <alignment vertical="top" wrapText="1"/>
    </xf>
    <xf numFmtId="165" fontId="31" fillId="0" borderId="3" xfId="10" applyNumberFormat="1" applyFont="1" applyFill="1" applyBorder="1" applyAlignment="1"/>
    <xf numFmtId="166" fontId="31" fillId="0" borderId="4" xfId="11" applyNumberFormat="1" applyFont="1" applyBorder="1" applyAlignment="1">
      <alignment horizontal="center" vertical="center"/>
    </xf>
    <xf numFmtId="165" fontId="31" fillId="0" borderId="3" xfId="10" applyNumberFormat="1" applyFont="1" applyFill="1" applyBorder="1" applyAlignment="1">
      <alignment horizontal="left" vertical="center" wrapText="1"/>
    </xf>
    <xf numFmtId="165" fontId="31" fillId="0" borderId="3" xfId="10" applyNumberFormat="1" applyFont="1" applyFill="1" applyBorder="1" applyAlignment="1">
      <alignment wrapText="1"/>
    </xf>
    <xf numFmtId="0" fontId="31" fillId="15" borderId="25" xfId="11" applyFont="1" applyFill="1" applyBorder="1" applyAlignment="1">
      <alignment wrapText="1"/>
    </xf>
    <xf numFmtId="165" fontId="31" fillId="15" borderId="15" xfId="10" applyNumberFormat="1" applyFont="1" applyFill="1" applyBorder="1" applyAlignment="1"/>
    <xf numFmtId="165" fontId="31" fillId="15" borderId="12" xfId="10" applyNumberFormat="1" applyFont="1" applyFill="1" applyBorder="1" applyAlignment="1"/>
    <xf numFmtId="165" fontId="31" fillId="15" borderId="16" xfId="10" applyNumberFormat="1" applyFont="1" applyFill="1" applyBorder="1" applyAlignment="1">
      <alignment horizontal="center" vertical="center"/>
    </xf>
    <xf numFmtId="0" fontId="31" fillId="15" borderId="16" xfId="11" applyFont="1" applyFill="1" applyBorder="1"/>
    <xf numFmtId="165" fontId="31" fillId="15" borderId="25" xfId="10" applyNumberFormat="1" applyFont="1" applyFill="1" applyBorder="1" applyAlignment="1">
      <alignment horizontal="center" vertical="center"/>
    </xf>
    <xf numFmtId="0" fontId="31" fillId="0" borderId="3" xfId="13" applyFont="1" applyBorder="1" applyAlignment="1">
      <alignment vertical="center" wrapText="1"/>
    </xf>
    <xf numFmtId="165" fontId="31" fillId="0" borderId="3" xfId="15" applyNumberFormat="1" applyFont="1" applyFill="1" applyBorder="1" applyAlignment="1">
      <alignment horizontal="center" vertical="center"/>
    </xf>
    <xf numFmtId="0" fontId="32" fillId="9" borderId="3" xfId="13" applyFont="1" applyFill="1" applyBorder="1" applyAlignment="1">
      <alignment vertical="center" wrapText="1"/>
    </xf>
    <xf numFmtId="0" fontId="31" fillId="9" borderId="3" xfId="13" applyFont="1" applyFill="1" applyBorder="1"/>
    <xf numFmtId="165" fontId="31" fillId="9" borderId="3" xfId="16" applyNumberFormat="1" applyFont="1" applyFill="1" applyBorder="1" applyAlignment="1">
      <alignment horizontal="center" vertical="center"/>
    </xf>
    <xf numFmtId="0" fontId="31" fillId="9" borderId="3" xfId="13" applyFont="1" applyFill="1" applyBorder="1" applyAlignment="1">
      <alignment wrapText="1"/>
    </xf>
    <xf numFmtId="165" fontId="31" fillId="9" borderId="3" xfId="17" applyNumberFormat="1" applyFont="1" applyFill="1" applyBorder="1" applyAlignment="1">
      <alignment horizontal="center" vertical="center"/>
    </xf>
    <xf numFmtId="166" fontId="31" fillId="9" borderId="4" xfId="14" applyNumberFormat="1" applyFont="1" applyFill="1" applyBorder="1" applyAlignment="1">
      <alignment horizontal="center" vertical="center"/>
    </xf>
    <xf numFmtId="0" fontId="31" fillId="9" borderId="3" xfId="13" applyFont="1" applyFill="1" applyBorder="1" applyAlignment="1">
      <alignment vertical="center" wrapText="1"/>
    </xf>
    <xf numFmtId="0" fontId="31" fillId="9" borderId="3" xfId="11" applyFont="1" applyFill="1" applyBorder="1" applyAlignment="1">
      <alignment horizontal="center" vertical="center"/>
    </xf>
    <xf numFmtId="166" fontId="31" fillId="9" borderId="4" xfId="11" applyNumberFormat="1" applyFont="1" applyFill="1" applyBorder="1" applyAlignment="1">
      <alignment horizontal="center" vertical="center"/>
    </xf>
    <xf numFmtId="0" fontId="31" fillId="9" borderId="3" xfId="13" applyFont="1" applyFill="1" applyBorder="1" applyAlignment="1">
      <alignment horizontal="center" vertical="center"/>
    </xf>
    <xf numFmtId="165" fontId="31" fillId="0" borderId="3" xfId="10" applyNumberFormat="1" applyFont="1" applyFill="1" applyBorder="1" applyAlignment="1">
      <alignment vertical="center" wrapText="1"/>
    </xf>
    <xf numFmtId="0" fontId="31" fillId="9" borderId="3" xfId="13" applyFont="1" applyFill="1" applyBorder="1" applyAlignment="1">
      <alignment horizontal="center" vertical="center" wrapText="1"/>
    </xf>
    <xf numFmtId="166" fontId="31" fillId="9" borderId="4" xfId="13" applyNumberFormat="1" applyFont="1" applyFill="1" applyBorder="1" applyAlignment="1">
      <alignment horizontal="center" vertical="center"/>
    </xf>
    <xf numFmtId="165" fontId="31" fillId="9" borderId="3" xfId="10" applyNumberFormat="1" applyFont="1" applyFill="1" applyBorder="1" applyAlignment="1">
      <alignment vertical="top" wrapText="1"/>
    </xf>
    <xf numFmtId="165" fontId="31" fillId="9" borderId="3" xfId="10" applyNumberFormat="1" applyFont="1" applyFill="1" applyBorder="1" applyAlignment="1">
      <alignment horizontal="center" vertical="center" wrapText="1"/>
    </xf>
    <xf numFmtId="0" fontId="31" fillId="9" borderId="3" xfId="11" applyFont="1" applyFill="1" applyBorder="1" applyAlignment="1">
      <alignment horizontal="center" vertical="center" wrapText="1"/>
    </xf>
    <xf numFmtId="1" fontId="31" fillId="9" borderId="3" xfId="11" applyNumberFormat="1" applyFont="1" applyFill="1" applyBorder="1" applyAlignment="1">
      <alignment horizontal="center" vertical="center" wrapText="1"/>
    </xf>
    <xf numFmtId="165" fontId="31" fillId="9" borderId="4" xfId="10" applyNumberFormat="1" applyFont="1" applyFill="1" applyBorder="1" applyAlignment="1">
      <alignment horizontal="center" vertical="center" wrapText="1"/>
    </xf>
    <xf numFmtId="0" fontId="1" fillId="13" borderId="15" xfId="11" applyFill="1" applyBorder="1" applyAlignment="1">
      <alignment horizontal="right"/>
    </xf>
    <xf numFmtId="0" fontId="1" fillId="14" borderId="25" xfId="11" applyFill="1" applyBorder="1" applyAlignment="1">
      <alignment wrapText="1"/>
    </xf>
    <xf numFmtId="165" fontId="1" fillId="14" borderId="15" xfId="10" applyNumberFormat="1" applyFont="1" applyFill="1" applyBorder="1" applyAlignment="1"/>
    <xf numFmtId="165" fontId="1" fillId="14" borderId="12" xfId="10" applyNumberFormat="1" applyFont="1" applyFill="1" applyBorder="1" applyAlignment="1"/>
    <xf numFmtId="165" fontId="1" fillId="14" borderId="16" xfId="10" applyNumberFormat="1" applyFont="1" applyFill="1" applyBorder="1" applyAlignment="1">
      <alignment horizontal="center" vertical="center"/>
    </xf>
    <xf numFmtId="0" fontId="31" fillId="14" borderId="12" xfId="11" applyFont="1" applyFill="1" applyBorder="1"/>
    <xf numFmtId="165" fontId="1" fillId="14" borderId="15" xfId="10" applyNumberFormat="1" applyFont="1" applyFill="1" applyBorder="1" applyAlignment="1">
      <alignment horizontal="center" vertical="center"/>
    </xf>
    <xf numFmtId="166" fontId="1" fillId="13" borderId="4" xfId="12" applyNumberFormat="1" applyFont="1" applyFill="1" applyBorder="1" applyAlignment="1">
      <alignment horizontal="center" vertical="center"/>
    </xf>
    <xf numFmtId="0" fontId="34" fillId="12" borderId="17" xfId="11" applyFont="1" applyFill="1" applyBorder="1" applyAlignment="1">
      <alignment horizontal="right"/>
    </xf>
    <xf numFmtId="0" fontId="35" fillId="16" borderId="27" xfId="11" applyFont="1" applyFill="1" applyBorder="1"/>
    <xf numFmtId="165" fontId="35" fillId="16" borderId="17" xfId="10" applyNumberFormat="1" applyFont="1" applyFill="1" applyBorder="1" applyAlignment="1"/>
    <xf numFmtId="165" fontId="35" fillId="16" borderId="18" xfId="10" applyNumberFormat="1" applyFont="1" applyFill="1" applyBorder="1" applyAlignment="1"/>
    <xf numFmtId="165" fontId="35" fillId="16" borderId="19" xfId="10" applyNumberFormat="1" applyFont="1" applyFill="1" applyBorder="1" applyAlignment="1">
      <alignment horizontal="center" vertical="center"/>
    </xf>
    <xf numFmtId="0" fontId="36" fillId="16" borderId="18" xfId="11" applyFont="1" applyFill="1" applyBorder="1"/>
    <xf numFmtId="165" fontId="35" fillId="16" borderId="17" xfId="10" applyNumberFormat="1" applyFont="1" applyFill="1" applyBorder="1" applyAlignment="1">
      <alignment horizontal="center" vertical="center"/>
    </xf>
    <xf numFmtId="166" fontId="37" fillId="12" borderId="11" xfId="12" applyNumberFormat="1" applyFont="1" applyFill="1" applyBorder="1" applyAlignment="1">
      <alignment horizontal="center" vertical="center"/>
    </xf>
    <xf numFmtId="165" fontId="0" fillId="0" borderId="0" xfId="10" applyNumberFormat="1" applyFont="1" applyAlignment="1"/>
    <xf numFmtId="165" fontId="0" fillId="0" borderId="0" xfId="10" applyNumberFormat="1" applyFont="1" applyAlignment="1">
      <alignment horizontal="center" vertical="center"/>
    </xf>
    <xf numFmtId="0" fontId="31" fillId="0" borderId="0" xfId="0" applyFont="1"/>
  </cellXfs>
  <cellStyles count="18">
    <cellStyle name="20% - Accent4" xfId="6" builtinId="42"/>
    <cellStyle name="40% - Accent1" xfId="3" builtinId="31"/>
    <cellStyle name="60% - Accent1" xfId="4" builtinId="32"/>
    <cellStyle name="60% - Accent4" xfId="7" builtinId="44"/>
    <cellStyle name="60% - Accent4 4" xfId="8" xr:uid="{8EFC77C2-5988-7441-AB87-9F192742D4B5}"/>
    <cellStyle name="Accent1" xfId="2" builtinId="29"/>
    <cellStyle name="Accent4" xfId="5" builtinId="41"/>
    <cellStyle name="Comma" xfId="10" builtinId="3"/>
    <cellStyle name="Comma 3" xfId="17" xr:uid="{31994358-AC40-7445-9A5E-80870B91E232}"/>
    <cellStyle name="Comma 5" xfId="15" xr:uid="{DE976166-8EAE-CE4E-BB03-5642B4F9004B}"/>
    <cellStyle name="Comma 6" xfId="16" xr:uid="{90EDE1C3-9E05-D54C-BE72-65FC0A208968}"/>
    <cellStyle name="Currency 2" xfId="12" xr:uid="{F4A7535D-67E6-5143-AF7E-C3407191384D}"/>
    <cellStyle name="Currency 2 2" xfId="14" xr:uid="{FF2578CB-4919-2945-933C-51178B67CF39}"/>
    <cellStyle name="Normal" xfId="0" builtinId="0"/>
    <cellStyle name="Normal 2" xfId="11" xr:uid="{2D1DED05-A811-1544-88B6-3DFF0A992711}"/>
    <cellStyle name="Normal 2 3" xfId="13" xr:uid="{97BA4D9A-6805-994A-A6AC-A6AFD7C66945}"/>
    <cellStyle name="Normal 4" xfId="9" xr:uid="{3A085B10-5448-D14F-B9BD-718BF11C3CAA}"/>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D5FE7-5383-6B45-A34E-A40003513B68}">
  <dimension ref="B3:M100"/>
  <sheetViews>
    <sheetView showGridLines="0" tabSelected="1" workbookViewId="0">
      <selection activeCell="B31" sqref="B31:M32"/>
    </sheetView>
  </sheetViews>
  <sheetFormatPr baseColWidth="10" defaultColWidth="10.5" defaultRowHeight="16"/>
  <cols>
    <col min="1" max="1" width="10.5" style="1"/>
    <col min="2" max="2" width="17.1640625" style="1" customWidth="1"/>
    <col min="3" max="3" width="40.5" style="1" customWidth="1"/>
    <col min="4" max="4" width="63.1640625" style="1" customWidth="1"/>
    <col min="5" max="5" width="21.6640625" style="1" customWidth="1"/>
    <col min="6" max="6" width="32.5" style="1" customWidth="1"/>
    <col min="7" max="7" width="4.1640625" style="1" customWidth="1"/>
    <col min="8" max="8" width="12.5" style="1" customWidth="1"/>
    <col min="9" max="9" width="10" style="1" customWidth="1"/>
    <col min="10" max="10" width="33.1640625" style="1" customWidth="1"/>
    <col min="11" max="11" width="17" style="1" customWidth="1"/>
    <col min="12" max="12" width="16" style="1" customWidth="1"/>
    <col min="13" max="13" width="46.1640625" style="1" customWidth="1"/>
    <col min="14" max="16384" width="10.5" style="1"/>
  </cols>
  <sheetData>
    <row r="3" spans="2:13" ht="35">
      <c r="B3" s="59" t="s">
        <v>0</v>
      </c>
      <c r="C3" s="59"/>
      <c r="D3" s="59"/>
      <c r="E3" s="59"/>
      <c r="F3" s="59"/>
      <c r="G3" s="59"/>
      <c r="H3" s="59"/>
      <c r="I3" s="59"/>
      <c r="J3" s="59"/>
      <c r="K3" s="59"/>
      <c r="L3" s="59"/>
      <c r="M3" s="59"/>
    </row>
    <row r="4" spans="2:13" ht="26">
      <c r="B4" s="60" t="s">
        <v>1</v>
      </c>
      <c r="C4" s="60"/>
      <c r="D4" s="60"/>
      <c r="E4" s="60"/>
      <c r="F4" s="60"/>
      <c r="G4" s="60"/>
      <c r="H4" s="60"/>
      <c r="I4" s="60"/>
      <c r="J4" s="60"/>
      <c r="K4" s="60"/>
      <c r="L4" s="60"/>
      <c r="M4" s="60"/>
    </row>
    <row r="5" spans="2:13" ht="18">
      <c r="B5" s="65" t="s">
        <v>2</v>
      </c>
      <c r="C5" s="65"/>
      <c r="D5" s="65"/>
      <c r="E5" s="65"/>
      <c r="F5" s="65"/>
      <c r="G5" s="65"/>
      <c r="H5" s="65"/>
      <c r="I5" s="65"/>
      <c r="J5" s="65"/>
      <c r="K5" s="65"/>
      <c r="L5" s="65"/>
      <c r="M5" s="65"/>
    </row>
    <row r="6" spans="2:13" ht="18">
      <c r="B6" s="3"/>
      <c r="C6" s="3"/>
      <c r="D6" s="3"/>
      <c r="E6" s="3"/>
      <c r="F6" s="4"/>
      <c r="G6" s="4"/>
      <c r="H6" s="3"/>
      <c r="I6" s="3"/>
      <c r="J6" s="3"/>
      <c r="K6" s="3"/>
      <c r="L6" s="3"/>
      <c r="M6" s="3"/>
    </row>
    <row r="7" spans="2:13" ht="22" thickBot="1">
      <c r="B7" s="13" t="s">
        <v>217</v>
      </c>
      <c r="C7" s="3"/>
      <c r="D7" s="3"/>
      <c r="E7" s="3"/>
      <c r="F7" s="4"/>
      <c r="G7" s="4"/>
      <c r="H7" s="3"/>
      <c r="I7" s="3"/>
      <c r="J7" s="3"/>
      <c r="K7" s="3"/>
      <c r="L7" s="3"/>
      <c r="M7" s="3"/>
    </row>
    <row r="8" spans="2:13" ht="27" customHeight="1">
      <c r="B8" s="61" t="s">
        <v>3</v>
      </c>
      <c r="C8" s="53"/>
      <c r="D8" s="62" t="s">
        <v>4</v>
      </c>
      <c r="E8" s="62"/>
      <c r="F8" s="62"/>
      <c r="G8" s="62"/>
      <c r="H8" s="62"/>
      <c r="I8" s="62"/>
      <c r="J8" s="62"/>
      <c r="K8" s="62"/>
      <c r="L8" s="62"/>
      <c r="M8" s="63"/>
    </row>
    <row r="9" spans="2:13" ht="32.25" customHeight="1">
      <c r="B9" s="64" t="s">
        <v>5</v>
      </c>
      <c r="C9" s="54"/>
      <c r="D9" s="57" t="s">
        <v>6</v>
      </c>
      <c r="E9" s="57"/>
      <c r="F9" s="57"/>
      <c r="G9" s="57"/>
      <c r="H9" s="57"/>
      <c r="I9" s="57"/>
      <c r="J9" s="57"/>
      <c r="K9" s="57"/>
      <c r="L9" s="57"/>
      <c r="M9" s="58"/>
    </row>
    <row r="10" spans="2:13" ht="22.25" customHeight="1" thickBot="1">
      <c r="B10" s="47" t="s">
        <v>7</v>
      </c>
      <c r="C10" s="48"/>
      <c r="D10" s="49">
        <v>9.0999999999999998E-2</v>
      </c>
      <c r="E10" s="49"/>
      <c r="F10" s="49"/>
      <c r="G10" s="49"/>
      <c r="H10" s="49"/>
      <c r="I10" s="49"/>
      <c r="J10" s="49"/>
      <c r="K10" s="49"/>
      <c r="L10" s="49"/>
      <c r="M10" s="50"/>
    </row>
    <row r="11" spans="2:13" ht="22.25" customHeight="1">
      <c r="B11" s="5"/>
      <c r="C11" s="5"/>
      <c r="D11" s="6"/>
      <c r="E11" s="6"/>
      <c r="F11" s="6"/>
      <c r="G11" s="6"/>
      <c r="H11" s="6"/>
      <c r="I11" s="6"/>
      <c r="J11" s="6"/>
      <c r="K11" s="6"/>
      <c r="L11" s="6"/>
      <c r="M11" s="6"/>
    </row>
    <row r="12" spans="2:13" ht="22.25" customHeight="1" thickBot="1">
      <c r="B12" s="13" t="s">
        <v>216</v>
      </c>
      <c r="C12" s="5"/>
      <c r="D12" s="6"/>
      <c r="E12" s="6"/>
      <c r="F12" s="6"/>
      <c r="G12" s="6"/>
      <c r="H12" s="6"/>
      <c r="I12" s="6"/>
      <c r="J12" s="6"/>
      <c r="K12" s="6"/>
      <c r="L12" s="6"/>
      <c r="M12" s="6"/>
    </row>
    <row r="13" spans="2:13" ht="32" customHeight="1">
      <c r="B13" s="51" t="s">
        <v>8</v>
      </c>
      <c r="C13" s="53" t="s">
        <v>9</v>
      </c>
      <c r="D13" s="53"/>
      <c r="E13" s="53"/>
      <c r="F13" s="53"/>
      <c r="G13" s="53"/>
      <c r="H13" s="55" t="s">
        <v>10</v>
      </c>
      <c r="I13" s="55"/>
      <c r="J13" s="55"/>
      <c r="K13" s="55"/>
      <c r="L13" s="55"/>
      <c r="M13" s="56"/>
    </row>
    <row r="14" spans="2:13" ht="16.25" customHeight="1">
      <c r="B14" s="52"/>
      <c r="C14" s="54"/>
      <c r="D14" s="54"/>
      <c r="E14" s="54"/>
      <c r="F14" s="54"/>
      <c r="G14" s="54"/>
      <c r="H14" s="57" t="s">
        <v>11</v>
      </c>
      <c r="I14" s="57"/>
      <c r="J14" s="57"/>
      <c r="K14" s="57" t="s">
        <v>12</v>
      </c>
      <c r="L14" s="57"/>
      <c r="M14" s="58"/>
    </row>
    <row r="15" spans="2:13" ht="19.25" customHeight="1">
      <c r="B15" s="83" t="s">
        <v>13</v>
      </c>
      <c r="C15" s="66" t="s">
        <v>14</v>
      </c>
      <c r="D15" s="66"/>
      <c r="E15" s="66"/>
      <c r="F15" s="66"/>
      <c r="G15" s="66"/>
      <c r="H15" s="67" t="s">
        <v>15</v>
      </c>
      <c r="I15" s="68"/>
      <c r="J15" s="68"/>
      <c r="K15" s="69" t="s">
        <v>16</v>
      </c>
      <c r="L15" s="69"/>
      <c r="M15" s="70"/>
    </row>
    <row r="16" spans="2:13" ht="16.25" customHeight="1">
      <c r="B16" s="83"/>
      <c r="C16" s="66" t="s">
        <v>17</v>
      </c>
      <c r="D16" s="66"/>
      <c r="E16" s="66"/>
      <c r="F16" s="66"/>
      <c r="G16" s="66"/>
      <c r="H16" s="67" t="s">
        <v>18</v>
      </c>
      <c r="I16" s="68"/>
      <c r="J16" s="68"/>
      <c r="K16" s="69" t="s">
        <v>16</v>
      </c>
      <c r="L16" s="69"/>
      <c r="M16" s="70"/>
    </row>
    <row r="17" spans="2:13" ht="21" customHeight="1">
      <c r="B17" s="83"/>
      <c r="C17" s="66" t="s">
        <v>19</v>
      </c>
      <c r="D17" s="66"/>
      <c r="E17" s="66"/>
      <c r="F17" s="66"/>
      <c r="G17" s="66"/>
      <c r="H17" s="67" t="s">
        <v>20</v>
      </c>
      <c r="I17" s="68"/>
      <c r="J17" s="68"/>
      <c r="K17" s="69" t="s">
        <v>16</v>
      </c>
      <c r="L17" s="69"/>
      <c r="M17" s="70"/>
    </row>
    <row r="18" spans="2:13" s="2" customFormat="1" ht="21" customHeight="1">
      <c r="B18" s="83"/>
      <c r="C18" s="66" t="s">
        <v>21</v>
      </c>
      <c r="D18" s="66"/>
      <c r="E18" s="66"/>
      <c r="F18" s="66"/>
      <c r="G18" s="66"/>
      <c r="H18" s="67" t="s">
        <v>22</v>
      </c>
      <c r="I18" s="68"/>
      <c r="J18" s="68"/>
      <c r="K18" s="69" t="s">
        <v>16</v>
      </c>
      <c r="L18" s="69"/>
      <c r="M18" s="70"/>
    </row>
    <row r="19" spans="2:13" s="2" customFormat="1" ht="21" customHeight="1">
      <c r="B19" s="83"/>
      <c r="C19" s="66" t="s">
        <v>23</v>
      </c>
      <c r="D19" s="66"/>
      <c r="E19" s="66"/>
      <c r="F19" s="66"/>
      <c r="G19" s="66"/>
      <c r="H19" s="67" t="s">
        <v>24</v>
      </c>
      <c r="I19" s="68"/>
      <c r="J19" s="68"/>
      <c r="K19" s="69" t="s">
        <v>16</v>
      </c>
      <c r="L19" s="69"/>
      <c r="M19" s="70"/>
    </row>
    <row r="20" spans="2:13" s="2" customFormat="1" ht="21" customHeight="1">
      <c r="B20" s="83"/>
      <c r="C20" s="66" t="s">
        <v>25</v>
      </c>
      <c r="D20" s="66"/>
      <c r="E20" s="66"/>
      <c r="F20" s="66"/>
      <c r="G20" s="66"/>
      <c r="H20" s="67" t="s">
        <v>26</v>
      </c>
      <c r="I20" s="68"/>
      <c r="J20" s="68"/>
      <c r="K20" s="69" t="s">
        <v>16</v>
      </c>
      <c r="L20" s="69"/>
      <c r="M20" s="70"/>
    </row>
    <row r="21" spans="2:13" s="2" customFormat="1" ht="21" customHeight="1">
      <c r="B21" s="83"/>
      <c r="C21" s="66" t="s">
        <v>27</v>
      </c>
      <c r="D21" s="66"/>
      <c r="E21" s="66"/>
      <c r="F21" s="66"/>
      <c r="G21" s="66"/>
      <c r="H21" s="67" t="s">
        <v>26</v>
      </c>
      <c r="I21" s="68"/>
      <c r="J21" s="68"/>
      <c r="K21" s="69" t="s">
        <v>16</v>
      </c>
      <c r="L21" s="69"/>
      <c r="M21" s="70"/>
    </row>
    <row r="22" spans="2:13" s="2" customFormat="1" ht="21" customHeight="1">
      <c r="B22" s="83"/>
      <c r="C22" s="66" t="s">
        <v>28</v>
      </c>
      <c r="D22" s="66"/>
      <c r="E22" s="66"/>
      <c r="F22" s="66"/>
      <c r="G22" s="66"/>
      <c r="H22" s="67" t="s">
        <v>29</v>
      </c>
      <c r="I22" s="68"/>
      <c r="J22" s="68"/>
      <c r="K22" s="69" t="s">
        <v>16</v>
      </c>
      <c r="L22" s="69"/>
      <c r="M22" s="70"/>
    </row>
    <row r="23" spans="2:13" s="2" customFormat="1" ht="21" customHeight="1">
      <c r="B23" s="83"/>
      <c r="C23" s="66" t="s">
        <v>30</v>
      </c>
      <c r="D23" s="66"/>
      <c r="E23" s="66"/>
      <c r="F23" s="66"/>
      <c r="G23" s="66"/>
      <c r="H23" s="67" t="s">
        <v>31</v>
      </c>
      <c r="I23" s="68"/>
      <c r="J23" s="68"/>
      <c r="K23" s="69" t="s">
        <v>16</v>
      </c>
      <c r="L23" s="69"/>
      <c r="M23" s="70"/>
    </row>
    <row r="24" spans="2:13" s="2" customFormat="1" ht="21" customHeight="1">
      <c r="B24" s="83"/>
      <c r="C24" s="66" t="s">
        <v>32</v>
      </c>
      <c r="D24" s="66"/>
      <c r="E24" s="66"/>
      <c r="F24" s="66"/>
      <c r="G24" s="66"/>
      <c r="H24" s="67" t="s">
        <v>33</v>
      </c>
      <c r="I24" s="68"/>
      <c r="J24" s="68"/>
      <c r="K24" s="69" t="s">
        <v>16</v>
      </c>
      <c r="L24" s="69"/>
      <c r="M24" s="70"/>
    </row>
    <row r="25" spans="2:13" s="2" customFormat="1" ht="21" customHeight="1">
      <c r="B25" s="83"/>
      <c r="C25" s="66" t="s">
        <v>34</v>
      </c>
      <c r="D25" s="66"/>
      <c r="E25" s="66"/>
      <c r="F25" s="66"/>
      <c r="G25" s="66"/>
      <c r="H25" s="67" t="s">
        <v>35</v>
      </c>
      <c r="I25" s="68"/>
      <c r="J25" s="68"/>
      <c r="K25" s="69" t="s">
        <v>16</v>
      </c>
      <c r="L25" s="69"/>
      <c r="M25" s="70"/>
    </row>
    <row r="26" spans="2:13" s="2" customFormat="1" ht="21" customHeight="1">
      <c r="B26" s="83"/>
      <c r="C26" s="66" t="s">
        <v>36</v>
      </c>
      <c r="D26" s="66"/>
      <c r="E26" s="66"/>
      <c r="F26" s="66"/>
      <c r="G26" s="66"/>
      <c r="H26" s="67" t="s">
        <v>37</v>
      </c>
      <c r="I26" s="68"/>
      <c r="J26" s="68"/>
      <c r="K26" s="69" t="s">
        <v>16</v>
      </c>
      <c r="L26" s="69"/>
      <c r="M26" s="70"/>
    </row>
    <row r="27" spans="2:13" s="2" customFormat="1" ht="21" customHeight="1">
      <c r="B27" s="83"/>
      <c r="C27" s="66" t="s">
        <v>38</v>
      </c>
      <c r="D27" s="66"/>
      <c r="E27" s="66"/>
      <c r="F27" s="66"/>
      <c r="G27" s="66"/>
      <c r="H27" s="67" t="s">
        <v>39</v>
      </c>
      <c r="I27" s="68"/>
      <c r="J27" s="68"/>
      <c r="K27" s="69" t="s">
        <v>16</v>
      </c>
      <c r="L27" s="69"/>
      <c r="M27" s="70"/>
    </row>
    <row r="28" spans="2:13" s="2" customFormat="1" ht="21" customHeight="1" thickBot="1">
      <c r="B28" s="84"/>
      <c r="C28" s="71" t="s">
        <v>40</v>
      </c>
      <c r="D28" s="71"/>
      <c r="E28" s="71"/>
      <c r="F28" s="71"/>
      <c r="G28" s="71"/>
      <c r="H28" s="72" t="s">
        <v>41</v>
      </c>
      <c r="I28" s="73"/>
      <c r="J28" s="73"/>
      <c r="K28" s="74" t="s">
        <v>16</v>
      </c>
      <c r="L28" s="74"/>
      <c r="M28" s="75"/>
    </row>
    <row r="29" spans="2:13" s="2" customFormat="1" ht="21" customHeight="1">
      <c r="B29" s="7"/>
      <c r="C29" s="8"/>
      <c r="D29" s="8"/>
      <c r="E29" s="8"/>
      <c r="F29" s="8"/>
      <c r="G29" s="8"/>
      <c r="H29" s="9"/>
      <c r="I29" s="10"/>
      <c r="J29" s="10"/>
      <c r="K29" s="11"/>
      <c r="L29" s="11"/>
      <c r="M29" s="11"/>
    </row>
    <row r="30" spans="2:13" s="2" customFormat="1" ht="21" customHeight="1" thickBot="1">
      <c r="B30" s="12" t="s">
        <v>42</v>
      </c>
      <c r="C30" s="8"/>
      <c r="D30" s="8"/>
      <c r="E30" s="8"/>
      <c r="F30" s="8"/>
      <c r="G30" s="8"/>
      <c r="H30" s="9"/>
      <c r="I30" s="10"/>
      <c r="J30" s="10"/>
      <c r="K30" s="11"/>
      <c r="L30" s="11"/>
      <c r="M30" s="11"/>
    </row>
    <row r="31" spans="2:13" ht="227.25" customHeight="1">
      <c r="B31" s="76" t="s">
        <v>43</v>
      </c>
      <c r="C31" s="77"/>
      <c r="D31" s="77"/>
      <c r="E31" s="77"/>
      <c r="F31" s="77"/>
      <c r="G31" s="77"/>
      <c r="H31" s="77"/>
      <c r="I31" s="77"/>
      <c r="J31" s="77"/>
      <c r="K31" s="77"/>
      <c r="L31" s="77"/>
      <c r="M31" s="78"/>
    </row>
    <row r="32" spans="2:13" ht="104" customHeight="1" thickBot="1">
      <c r="B32" s="79"/>
      <c r="C32" s="80"/>
      <c r="D32" s="80"/>
      <c r="E32" s="80"/>
      <c r="F32" s="80"/>
      <c r="G32" s="80"/>
      <c r="H32" s="80"/>
      <c r="I32" s="80"/>
      <c r="J32" s="80"/>
      <c r="K32" s="80"/>
      <c r="L32" s="80"/>
      <c r="M32" s="81"/>
    </row>
    <row r="33" spans="2:13">
      <c r="B33" s="14"/>
      <c r="C33" s="14"/>
      <c r="D33" s="14"/>
      <c r="E33" s="14"/>
      <c r="F33" s="14"/>
      <c r="G33" s="14"/>
      <c r="H33" s="14"/>
      <c r="I33" s="14"/>
      <c r="J33" s="14"/>
      <c r="K33" s="14"/>
      <c r="L33" s="14"/>
      <c r="M33" s="14"/>
    </row>
    <row r="34" spans="2:13" ht="21" customHeight="1" thickBot="1">
      <c r="B34" s="82" t="s">
        <v>44</v>
      </c>
      <c r="C34" s="82"/>
      <c r="D34" s="82"/>
      <c r="E34" s="82"/>
      <c r="F34" s="82"/>
      <c r="G34" s="82"/>
      <c r="H34" s="82"/>
      <c r="I34" s="82"/>
      <c r="J34" s="82"/>
      <c r="K34" s="82"/>
      <c r="L34" s="82"/>
      <c r="M34" s="82"/>
    </row>
    <row r="35" spans="2:13" ht="179.5" customHeight="1" thickBot="1">
      <c r="B35" s="96" t="s">
        <v>218</v>
      </c>
      <c r="C35" s="97"/>
      <c r="D35" s="97"/>
      <c r="E35" s="97"/>
      <c r="F35" s="97"/>
      <c r="G35" s="97"/>
      <c r="H35" s="97"/>
      <c r="I35" s="97"/>
      <c r="J35" s="97"/>
      <c r="K35" s="97"/>
      <c r="L35" s="97"/>
      <c r="M35" s="98"/>
    </row>
    <row r="36" spans="2:13">
      <c r="B36" s="14"/>
      <c r="C36" s="14"/>
      <c r="D36" s="14"/>
      <c r="E36" s="14"/>
      <c r="F36" s="14"/>
      <c r="G36" s="14"/>
      <c r="H36" s="14"/>
      <c r="I36" s="14"/>
      <c r="J36" s="14"/>
      <c r="K36" s="14"/>
      <c r="L36" s="14"/>
      <c r="M36" s="14"/>
    </row>
    <row r="37" spans="2:13" ht="33" customHeight="1" thickBot="1">
      <c r="B37" s="99" t="s">
        <v>45</v>
      </c>
      <c r="C37" s="99"/>
      <c r="D37" s="99"/>
      <c r="E37" s="99"/>
      <c r="F37" s="99"/>
      <c r="G37" s="99"/>
      <c r="H37" s="99"/>
      <c r="I37" s="99"/>
      <c r="J37" s="99"/>
      <c r="K37" s="99"/>
      <c r="L37" s="99"/>
      <c r="M37" s="99"/>
    </row>
    <row r="38" spans="2:13" ht="27" customHeight="1">
      <c r="B38" s="100" t="s">
        <v>5</v>
      </c>
      <c r="C38" s="101"/>
      <c r="D38" s="102" t="s">
        <v>46</v>
      </c>
      <c r="E38" s="102"/>
      <c r="F38" s="102"/>
      <c r="G38" s="102"/>
      <c r="H38" s="102"/>
      <c r="I38" s="102"/>
      <c r="J38" s="102"/>
      <c r="K38" s="102"/>
      <c r="L38" s="102"/>
      <c r="M38" s="103"/>
    </row>
    <row r="39" spans="2:13" ht="27" customHeight="1">
      <c r="B39" s="104" t="s">
        <v>47</v>
      </c>
      <c r="C39" s="105"/>
      <c r="D39" s="106" t="s">
        <v>48</v>
      </c>
      <c r="E39" s="106"/>
      <c r="F39" s="106"/>
      <c r="G39" s="106"/>
      <c r="H39" s="106"/>
      <c r="I39" s="106"/>
      <c r="J39" s="106"/>
      <c r="K39" s="106"/>
      <c r="L39" s="106"/>
      <c r="M39" s="107"/>
    </row>
    <row r="40" spans="2:13" ht="48.5" customHeight="1" thickBot="1">
      <c r="B40" s="47" t="s">
        <v>219</v>
      </c>
      <c r="C40" s="48"/>
      <c r="D40" s="85" t="s">
        <v>49</v>
      </c>
      <c r="E40" s="85"/>
      <c r="F40" s="85"/>
      <c r="G40" s="85"/>
      <c r="H40" s="85"/>
      <c r="I40" s="85"/>
      <c r="J40" s="85"/>
      <c r="K40" s="85"/>
      <c r="L40" s="85"/>
      <c r="M40" s="86"/>
    </row>
    <row r="41" spans="2:13" ht="48.5" customHeight="1">
      <c r="B41" s="16"/>
      <c r="C41" s="16"/>
      <c r="D41" s="15"/>
      <c r="E41" s="15"/>
      <c r="F41" s="15"/>
      <c r="G41" s="15"/>
      <c r="H41" s="15"/>
      <c r="I41" s="15"/>
      <c r="J41" s="15"/>
      <c r="K41" s="15"/>
      <c r="L41" s="15"/>
      <c r="M41" s="15"/>
    </row>
    <row r="42" spans="2:13" ht="22" thickBot="1">
      <c r="B42" s="17" t="s">
        <v>50</v>
      </c>
    </row>
    <row r="43" spans="2:13" ht="33" customHeight="1">
      <c r="B43" s="87" t="s">
        <v>51</v>
      </c>
      <c r="C43" s="89" t="s">
        <v>52</v>
      </c>
      <c r="D43" s="91" t="s">
        <v>53</v>
      </c>
      <c r="E43" s="91"/>
      <c r="F43" s="91"/>
      <c r="G43" s="92" t="s">
        <v>54</v>
      </c>
      <c r="H43" s="92"/>
      <c r="I43" s="92"/>
      <c r="J43" s="92"/>
      <c r="K43" s="92"/>
      <c r="L43" s="92"/>
      <c r="M43" s="93"/>
    </row>
    <row r="44" spans="2:13" ht="44" customHeight="1">
      <c r="B44" s="88"/>
      <c r="C44" s="90"/>
      <c r="D44" s="24" t="s">
        <v>55</v>
      </c>
      <c r="E44" s="24" t="s">
        <v>56</v>
      </c>
      <c r="F44" s="24" t="s">
        <v>57</v>
      </c>
      <c r="G44" s="94" t="s">
        <v>58</v>
      </c>
      <c r="H44" s="94"/>
      <c r="I44" s="94"/>
      <c r="J44" s="94"/>
      <c r="K44" s="94" t="s">
        <v>59</v>
      </c>
      <c r="L44" s="94"/>
      <c r="M44" s="95"/>
    </row>
    <row r="45" spans="2:13" ht="78.5" customHeight="1">
      <c r="B45" s="83" t="s">
        <v>60</v>
      </c>
      <c r="C45" s="115" t="s">
        <v>61</v>
      </c>
      <c r="D45" s="25" t="s">
        <v>62</v>
      </c>
      <c r="E45" s="26" t="s">
        <v>63</v>
      </c>
      <c r="F45" s="26" t="s">
        <v>64</v>
      </c>
      <c r="G45" s="115" t="s">
        <v>65</v>
      </c>
      <c r="H45" s="115"/>
      <c r="I45" s="115"/>
      <c r="J45" s="115"/>
      <c r="K45" s="115" t="s">
        <v>66</v>
      </c>
      <c r="L45" s="115"/>
      <c r="M45" s="116"/>
    </row>
    <row r="46" spans="2:13" ht="79.25" customHeight="1">
      <c r="B46" s="83"/>
      <c r="C46" s="115"/>
      <c r="D46" s="25" t="s">
        <v>67</v>
      </c>
      <c r="E46" s="26" t="s">
        <v>68</v>
      </c>
      <c r="F46" s="26" t="s">
        <v>69</v>
      </c>
      <c r="G46" s="115"/>
      <c r="H46" s="115"/>
      <c r="I46" s="115"/>
      <c r="J46" s="115"/>
      <c r="K46" s="115"/>
      <c r="L46" s="115"/>
      <c r="M46" s="116"/>
    </row>
    <row r="47" spans="2:13" ht="59" customHeight="1">
      <c r="B47" s="83"/>
      <c r="C47" s="115"/>
      <c r="D47" s="25" t="s">
        <v>70</v>
      </c>
      <c r="E47" s="26" t="s">
        <v>71</v>
      </c>
      <c r="F47" s="26" t="s">
        <v>72</v>
      </c>
      <c r="G47" s="115"/>
      <c r="H47" s="115"/>
      <c r="I47" s="115"/>
      <c r="J47" s="115"/>
      <c r="K47" s="115"/>
      <c r="L47" s="115"/>
      <c r="M47" s="116"/>
    </row>
    <row r="48" spans="2:13" ht="64" customHeight="1">
      <c r="B48" s="44" t="s">
        <v>73</v>
      </c>
      <c r="C48" s="25" t="s">
        <v>74</v>
      </c>
      <c r="D48" s="25" t="s">
        <v>75</v>
      </c>
      <c r="E48" s="25" t="s">
        <v>76</v>
      </c>
      <c r="F48" s="26" t="s">
        <v>72</v>
      </c>
      <c r="G48" s="115" t="s">
        <v>77</v>
      </c>
      <c r="H48" s="115"/>
      <c r="I48" s="115"/>
      <c r="J48" s="115"/>
      <c r="K48" s="115" t="s">
        <v>78</v>
      </c>
      <c r="L48" s="115"/>
      <c r="M48" s="116"/>
    </row>
    <row r="49" spans="2:13" ht="87" customHeight="1" thickBot="1">
      <c r="B49" s="45" t="s">
        <v>79</v>
      </c>
      <c r="C49" s="27" t="s">
        <v>80</v>
      </c>
      <c r="D49" s="27" t="s">
        <v>81</v>
      </c>
      <c r="E49" s="27" t="s">
        <v>82</v>
      </c>
      <c r="F49" s="27" t="s">
        <v>83</v>
      </c>
      <c r="G49" s="108" t="s">
        <v>84</v>
      </c>
      <c r="H49" s="108"/>
      <c r="I49" s="108"/>
      <c r="J49" s="108"/>
      <c r="K49" s="108" t="s">
        <v>85</v>
      </c>
      <c r="L49" s="108"/>
      <c r="M49" s="109"/>
    </row>
    <row r="50" spans="2:13">
      <c r="B50" s="18"/>
      <c r="C50" s="18"/>
      <c r="D50" s="18"/>
      <c r="E50" s="18"/>
      <c r="F50" s="18"/>
      <c r="G50" s="18"/>
      <c r="H50" s="18"/>
      <c r="I50" s="18"/>
      <c r="J50" s="18"/>
      <c r="K50" s="18"/>
      <c r="L50" s="18"/>
      <c r="M50" s="18"/>
    </row>
    <row r="51" spans="2:13" ht="31.25" customHeight="1" thickBot="1">
      <c r="B51" s="99" t="s">
        <v>86</v>
      </c>
      <c r="C51" s="99"/>
      <c r="D51" s="99"/>
      <c r="E51" s="99"/>
      <c r="F51" s="99"/>
      <c r="G51" s="99"/>
      <c r="H51" s="99"/>
      <c r="I51" s="99"/>
      <c r="J51" s="99"/>
      <c r="K51" s="99"/>
      <c r="L51" s="99"/>
      <c r="M51" s="99"/>
    </row>
    <row r="52" spans="2:13" ht="28.25" customHeight="1">
      <c r="B52" s="100" t="s">
        <v>87</v>
      </c>
      <c r="C52" s="101"/>
      <c r="D52" s="110" t="s">
        <v>88</v>
      </c>
      <c r="E52" s="110"/>
      <c r="F52" s="110"/>
      <c r="G52" s="110"/>
      <c r="H52" s="110"/>
      <c r="I52" s="110"/>
      <c r="J52" s="110"/>
      <c r="K52" s="110"/>
      <c r="L52" s="110"/>
      <c r="M52" s="111"/>
    </row>
    <row r="53" spans="2:13" ht="21" customHeight="1">
      <c r="B53" s="112" t="s">
        <v>89</v>
      </c>
      <c r="C53" s="113"/>
      <c r="D53" s="114" t="s">
        <v>90</v>
      </c>
      <c r="E53" s="106"/>
      <c r="F53" s="106"/>
      <c r="G53" s="106"/>
      <c r="H53" s="106"/>
      <c r="I53" s="106"/>
      <c r="J53" s="106"/>
      <c r="K53" s="106"/>
      <c r="L53" s="106"/>
      <c r="M53" s="107"/>
    </row>
    <row r="54" spans="2:13" ht="31.5" customHeight="1" thickBot="1">
      <c r="B54" s="120" t="s">
        <v>91</v>
      </c>
      <c r="C54" s="121"/>
      <c r="D54" s="122">
        <v>0.54500000000000004</v>
      </c>
      <c r="E54" s="85"/>
      <c r="F54" s="85"/>
      <c r="G54" s="85"/>
      <c r="H54" s="85"/>
      <c r="I54" s="85"/>
      <c r="J54" s="85"/>
      <c r="K54" s="85"/>
      <c r="L54" s="85"/>
      <c r="M54" s="86"/>
    </row>
    <row r="55" spans="2:13" s="3" customFormat="1" ht="31.5" customHeight="1">
      <c r="B55" s="21"/>
      <c r="C55" s="21"/>
      <c r="D55" s="22"/>
      <c r="E55" s="23"/>
      <c r="F55" s="23"/>
      <c r="G55" s="23"/>
      <c r="H55" s="23"/>
      <c r="I55" s="23"/>
      <c r="J55" s="23"/>
      <c r="K55" s="23"/>
      <c r="L55" s="23"/>
      <c r="M55" s="23"/>
    </row>
    <row r="56" spans="2:13" ht="22" thickBot="1">
      <c r="B56" s="19" t="s">
        <v>92</v>
      </c>
      <c r="C56" s="20"/>
      <c r="D56" s="20"/>
      <c r="E56" s="20"/>
      <c r="F56" s="20"/>
      <c r="G56" s="20"/>
      <c r="H56" s="20"/>
      <c r="I56" s="20"/>
      <c r="J56" s="20"/>
      <c r="K56" s="20"/>
      <c r="L56" s="20"/>
      <c r="M56" s="20"/>
    </row>
    <row r="57" spans="2:13" ht="37.25" customHeight="1">
      <c r="B57" s="87" t="s">
        <v>51</v>
      </c>
      <c r="C57" s="123" t="s">
        <v>52</v>
      </c>
      <c r="D57" s="91" t="s">
        <v>93</v>
      </c>
      <c r="E57" s="92"/>
      <c r="F57" s="92"/>
      <c r="G57" s="92" t="s">
        <v>54</v>
      </c>
      <c r="H57" s="92"/>
      <c r="I57" s="92"/>
      <c r="J57" s="92"/>
      <c r="K57" s="92"/>
      <c r="L57" s="92"/>
      <c r="M57" s="93"/>
    </row>
    <row r="58" spans="2:13" ht="31.25" customHeight="1">
      <c r="B58" s="88"/>
      <c r="C58" s="124"/>
      <c r="D58" s="24" t="s">
        <v>55</v>
      </c>
      <c r="E58" s="24" t="s">
        <v>56</v>
      </c>
      <c r="F58" s="24" t="s">
        <v>57</v>
      </c>
      <c r="G58" s="94" t="s">
        <v>94</v>
      </c>
      <c r="H58" s="94"/>
      <c r="I58" s="94"/>
      <c r="J58" s="94"/>
      <c r="K58" s="94" t="s">
        <v>59</v>
      </c>
      <c r="L58" s="94"/>
      <c r="M58" s="95"/>
    </row>
    <row r="59" spans="2:13" ht="46.5" customHeight="1">
      <c r="B59" s="129" t="s">
        <v>60</v>
      </c>
      <c r="C59" s="115" t="s">
        <v>95</v>
      </c>
      <c r="D59" s="25" t="s">
        <v>96</v>
      </c>
      <c r="E59" s="115" t="s">
        <v>97</v>
      </c>
      <c r="F59" s="115" t="s">
        <v>98</v>
      </c>
      <c r="G59" s="115" t="s">
        <v>99</v>
      </c>
      <c r="H59" s="115"/>
      <c r="I59" s="115"/>
      <c r="J59" s="115"/>
      <c r="K59" s="115" t="s">
        <v>220</v>
      </c>
      <c r="L59" s="115"/>
      <c r="M59" s="116"/>
    </row>
    <row r="60" spans="2:13" ht="73.5" customHeight="1">
      <c r="B60" s="129"/>
      <c r="C60" s="115"/>
      <c r="D60" s="25" t="s">
        <v>100</v>
      </c>
      <c r="E60" s="115"/>
      <c r="F60" s="115"/>
      <c r="G60" s="115"/>
      <c r="H60" s="115"/>
      <c r="I60" s="115"/>
      <c r="J60" s="115"/>
      <c r="K60" s="115"/>
      <c r="L60" s="115"/>
      <c r="M60" s="116"/>
    </row>
    <row r="61" spans="2:13" s="2" customFormat="1" ht="46.5" customHeight="1">
      <c r="B61" s="129"/>
      <c r="C61" s="131" t="s">
        <v>101</v>
      </c>
      <c r="D61" s="30" t="s">
        <v>102</v>
      </c>
      <c r="E61" s="26" t="s">
        <v>103</v>
      </c>
      <c r="F61" s="31" t="s">
        <v>104</v>
      </c>
      <c r="G61" s="119" t="s">
        <v>105</v>
      </c>
      <c r="H61" s="119"/>
      <c r="I61" s="119"/>
      <c r="J61" s="119"/>
      <c r="K61" s="117" t="s">
        <v>106</v>
      </c>
      <c r="L61" s="117"/>
      <c r="M61" s="118"/>
    </row>
    <row r="62" spans="2:13" s="2" customFormat="1" ht="46.5" customHeight="1">
      <c r="B62" s="129"/>
      <c r="C62" s="131"/>
      <c r="D62" s="25" t="s">
        <v>107</v>
      </c>
      <c r="E62" s="26" t="s">
        <v>103</v>
      </c>
      <c r="F62" s="31" t="s">
        <v>104</v>
      </c>
      <c r="G62" s="119" t="s">
        <v>105</v>
      </c>
      <c r="H62" s="119"/>
      <c r="I62" s="119"/>
      <c r="J62" s="119"/>
      <c r="K62" s="115" t="s">
        <v>108</v>
      </c>
      <c r="L62" s="115"/>
      <c r="M62" s="116"/>
    </row>
    <row r="63" spans="2:13" ht="58.5" customHeight="1">
      <c r="B63" s="129" t="s">
        <v>109</v>
      </c>
      <c r="C63" s="26" t="s">
        <v>110</v>
      </c>
      <c r="D63" s="25" t="s">
        <v>111</v>
      </c>
      <c r="E63" s="25" t="s">
        <v>112</v>
      </c>
      <c r="F63" s="25" t="s">
        <v>113</v>
      </c>
      <c r="G63" s="115" t="s">
        <v>114</v>
      </c>
      <c r="H63" s="115"/>
      <c r="I63" s="115"/>
      <c r="J63" s="115"/>
      <c r="K63" s="115" t="s">
        <v>115</v>
      </c>
      <c r="L63" s="115"/>
      <c r="M63" s="116"/>
    </row>
    <row r="64" spans="2:13" s="2" customFormat="1" ht="52.5" customHeight="1">
      <c r="B64" s="129"/>
      <c r="C64" s="115" t="s">
        <v>116</v>
      </c>
      <c r="D64" s="25" t="s">
        <v>117</v>
      </c>
      <c r="E64" s="115" t="s">
        <v>118</v>
      </c>
      <c r="F64" s="125" t="s">
        <v>119</v>
      </c>
      <c r="G64" s="125" t="s">
        <v>120</v>
      </c>
      <c r="H64" s="125"/>
      <c r="I64" s="125"/>
      <c r="J64" s="125"/>
      <c r="K64" s="125" t="s">
        <v>121</v>
      </c>
      <c r="L64" s="125"/>
      <c r="M64" s="126"/>
    </row>
    <row r="65" spans="2:13" s="2" customFormat="1" ht="57" customHeight="1">
      <c r="B65" s="129"/>
      <c r="C65" s="115"/>
      <c r="D65" s="25" t="s">
        <v>122</v>
      </c>
      <c r="E65" s="115"/>
      <c r="F65" s="125"/>
      <c r="G65" s="115" t="s">
        <v>120</v>
      </c>
      <c r="H65" s="115"/>
      <c r="I65" s="115"/>
      <c r="J65" s="115"/>
      <c r="K65" s="125" t="s">
        <v>123</v>
      </c>
      <c r="L65" s="125"/>
      <c r="M65" s="126"/>
    </row>
    <row r="66" spans="2:13" ht="77.5" customHeight="1">
      <c r="B66" s="129"/>
      <c r="C66" s="26" t="s">
        <v>124</v>
      </c>
      <c r="D66" s="25" t="s">
        <v>125</v>
      </c>
      <c r="E66" s="25" t="s">
        <v>126</v>
      </c>
      <c r="F66" s="25" t="s">
        <v>127</v>
      </c>
      <c r="G66" s="115" t="s">
        <v>128</v>
      </c>
      <c r="H66" s="115"/>
      <c r="I66" s="115"/>
      <c r="J66" s="115"/>
      <c r="K66" s="115" t="s">
        <v>129</v>
      </c>
      <c r="L66" s="115"/>
      <c r="M66" s="116"/>
    </row>
    <row r="67" spans="2:13" ht="54.5" customHeight="1" thickBot="1">
      <c r="B67" s="130"/>
      <c r="C67" s="32" t="s">
        <v>130</v>
      </c>
      <c r="D67" s="32" t="s">
        <v>131</v>
      </c>
      <c r="E67" s="32" t="s">
        <v>132</v>
      </c>
      <c r="F67" s="32" t="s">
        <v>113</v>
      </c>
      <c r="G67" s="127" t="s">
        <v>133</v>
      </c>
      <c r="H67" s="127"/>
      <c r="I67" s="127"/>
      <c r="J67" s="127"/>
      <c r="K67" s="127" t="s">
        <v>129</v>
      </c>
      <c r="L67" s="127"/>
      <c r="M67" s="128"/>
    </row>
    <row r="68" spans="2:13" ht="38" customHeight="1">
      <c r="B68" s="28"/>
      <c r="C68" s="29"/>
      <c r="D68" s="29"/>
      <c r="E68" s="29"/>
      <c r="F68" s="29"/>
      <c r="G68" s="29"/>
      <c r="H68" s="29"/>
      <c r="I68" s="29"/>
      <c r="J68" s="29"/>
      <c r="K68" s="29"/>
      <c r="L68" s="29"/>
      <c r="M68" s="29"/>
    </row>
    <row r="69" spans="2:13" s="34" customFormat="1" ht="35.25" customHeight="1" thickBot="1">
      <c r="B69" s="99" t="s">
        <v>134</v>
      </c>
      <c r="C69" s="99"/>
      <c r="D69" s="99"/>
      <c r="E69" s="99"/>
      <c r="F69" s="99"/>
      <c r="G69" s="99"/>
      <c r="H69" s="99"/>
      <c r="I69" s="99"/>
      <c r="J69" s="99"/>
      <c r="K69" s="99"/>
      <c r="L69" s="99"/>
      <c r="M69" s="99"/>
    </row>
    <row r="70" spans="2:13" ht="38" customHeight="1">
      <c r="B70" s="136" t="s">
        <v>5</v>
      </c>
      <c r="C70" s="137"/>
      <c r="D70" s="137" t="s">
        <v>135</v>
      </c>
      <c r="E70" s="137"/>
      <c r="F70" s="137"/>
      <c r="G70" s="137"/>
      <c r="H70" s="137"/>
      <c r="I70" s="137"/>
      <c r="J70" s="137"/>
      <c r="K70" s="137"/>
      <c r="L70" s="137"/>
      <c r="M70" s="138"/>
    </row>
    <row r="71" spans="2:13" ht="20" customHeight="1">
      <c r="B71" s="139" t="s">
        <v>136</v>
      </c>
      <c r="C71" s="140"/>
      <c r="D71" s="141" t="s">
        <v>137</v>
      </c>
      <c r="E71" s="141"/>
      <c r="F71" s="141"/>
      <c r="G71" s="141"/>
      <c r="H71" s="141"/>
      <c r="I71" s="141"/>
      <c r="J71" s="141"/>
      <c r="K71" s="141"/>
      <c r="L71" s="141"/>
      <c r="M71" s="142"/>
    </row>
    <row r="72" spans="2:13" ht="34.25" customHeight="1" thickBot="1">
      <c r="B72" s="143" t="s">
        <v>221</v>
      </c>
      <c r="C72" s="144"/>
      <c r="D72" s="145" t="s">
        <v>138</v>
      </c>
      <c r="E72" s="145"/>
      <c r="F72" s="145"/>
      <c r="G72" s="145"/>
      <c r="H72" s="145"/>
      <c r="I72" s="145"/>
      <c r="J72" s="145"/>
      <c r="K72" s="145"/>
      <c r="L72" s="145"/>
      <c r="M72" s="146"/>
    </row>
    <row r="73" spans="2:13">
      <c r="B73" s="5"/>
      <c r="C73" s="5"/>
      <c r="D73" s="18"/>
      <c r="E73" s="18"/>
      <c r="F73" s="18"/>
      <c r="G73" s="18"/>
      <c r="H73" s="18"/>
      <c r="I73" s="18"/>
      <c r="J73" s="18"/>
      <c r="K73" s="18"/>
      <c r="L73" s="18"/>
      <c r="M73" s="18"/>
    </row>
    <row r="74" spans="2:13" s="35" customFormat="1" ht="26.5" customHeight="1" thickBot="1">
      <c r="B74" s="82" t="s">
        <v>139</v>
      </c>
      <c r="C74" s="82"/>
      <c r="D74" s="82"/>
      <c r="E74" s="82"/>
      <c r="F74" s="82"/>
      <c r="G74" s="82"/>
      <c r="H74" s="82"/>
      <c r="I74" s="82"/>
      <c r="J74" s="82"/>
      <c r="K74" s="82"/>
      <c r="L74" s="82"/>
      <c r="M74" s="82"/>
    </row>
    <row r="75" spans="2:13" ht="24" customHeight="1">
      <c r="B75" s="132" t="s">
        <v>51</v>
      </c>
      <c r="C75" s="134" t="s">
        <v>52</v>
      </c>
      <c r="D75" s="91" t="s">
        <v>140</v>
      </c>
      <c r="E75" s="91"/>
      <c r="F75" s="91"/>
      <c r="G75" s="92" t="s">
        <v>54</v>
      </c>
      <c r="H75" s="92"/>
      <c r="I75" s="92"/>
      <c r="J75" s="92"/>
      <c r="K75" s="92"/>
      <c r="L75" s="92"/>
      <c r="M75" s="93"/>
    </row>
    <row r="76" spans="2:13" ht="31.25" customHeight="1">
      <c r="B76" s="133"/>
      <c r="C76" s="135"/>
      <c r="D76" s="24" t="s">
        <v>55</v>
      </c>
      <c r="E76" s="24" t="s">
        <v>56</v>
      </c>
      <c r="F76" s="24" t="s">
        <v>57</v>
      </c>
      <c r="G76" s="94" t="s">
        <v>94</v>
      </c>
      <c r="H76" s="94"/>
      <c r="I76" s="94"/>
      <c r="J76" s="94"/>
      <c r="K76" s="94" t="s">
        <v>141</v>
      </c>
      <c r="L76" s="94"/>
      <c r="M76" s="95"/>
    </row>
    <row r="77" spans="2:13" ht="64.5" customHeight="1">
      <c r="B77" s="129" t="s">
        <v>60</v>
      </c>
      <c r="C77" s="115" t="s">
        <v>142</v>
      </c>
      <c r="D77" s="25" t="s">
        <v>143</v>
      </c>
      <c r="E77" s="25" t="s">
        <v>144</v>
      </c>
      <c r="F77" s="115" t="s">
        <v>113</v>
      </c>
      <c r="G77" s="115" t="s">
        <v>145</v>
      </c>
      <c r="H77" s="115"/>
      <c r="I77" s="115"/>
      <c r="J77" s="115"/>
      <c r="K77" s="125" t="s">
        <v>146</v>
      </c>
      <c r="L77" s="125"/>
      <c r="M77" s="126"/>
    </row>
    <row r="78" spans="2:13" ht="36.5" customHeight="1">
      <c r="B78" s="129"/>
      <c r="C78" s="115"/>
      <c r="D78" s="25" t="s">
        <v>147</v>
      </c>
      <c r="E78" s="25" t="s">
        <v>148</v>
      </c>
      <c r="F78" s="115"/>
      <c r="G78" s="115"/>
      <c r="H78" s="115"/>
      <c r="I78" s="115"/>
      <c r="J78" s="115"/>
      <c r="K78" s="125"/>
      <c r="L78" s="125"/>
      <c r="M78" s="126"/>
    </row>
    <row r="79" spans="2:13" ht="70" customHeight="1">
      <c r="B79" s="129"/>
      <c r="C79" s="115"/>
      <c r="D79" s="25" t="s">
        <v>149</v>
      </c>
      <c r="E79" s="25" t="s">
        <v>150</v>
      </c>
      <c r="F79" s="25" t="s">
        <v>151</v>
      </c>
      <c r="G79" s="115"/>
      <c r="H79" s="115"/>
      <c r="I79" s="115"/>
      <c r="J79" s="115"/>
      <c r="K79" s="125"/>
      <c r="L79" s="125"/>
      <c r="M79" s="126"/>
    </row>
    <row r="80" spans="2:13" ht="77" customHeight="1">
      <c r="B80" s="129"/>
      <c r="C80" s="115"/>
      <c r="D80" s="26" t="s">
        <v>152</v>
      </c>
      <c r="E80" s="25" t="s">
        <v>153</v>
      </c>
      <c r="F80" s="25" t="s">
        <v>154</v>
      </c>
      <c r="G80" s="115" t="s">
        <v>155</v>
      </c>
      <c r="H80" s="115"/>
      <c r="I80" s="115"/>
      <c r="J80" s="115"/>
      <c r="K80" s="115" t="s">
        <v>156</v>
      </c>
      <c r="L80" s="115"/>
      <c r="M80" s="116"/>
    </row>
    <row r="81" spans="2:13" ht="66.5" customHeight="1">
      <c r="B81" s="147" t="s">
        <v>73</v>
      </c>
      <c r="C81" s="25" t="s">
        <v>142</v>
      </c>
      <c r="D81" s="25" t="s">
        <v>157</v>
      </c>
      <c r="E81" s="26" t="s">
        <v>144</v>
      </c>
      <c r="F81" s="25" t="s">
        <v>113</v>
      </c>
      <c r="G81" s="115" t="s">
        <v>158</v>
      </c>
      <c r="H81" s="115"/>
      <c r="I81" s="115"/>
      <c r="J81" s="115"/>
      <c r="K81" s="115" t="s">
        <v>159</v>
      </c>
      <c r="L81" s="115"/>
      <c r="M81" s="116"/>
    </row>
    <row r="82" spans="2:13" ht="69" customHeight="1">
      <c r="B82" s="147"/>
      <c r="C82" s="26" t="s">
        <v>74</v>
      </c>
      <c r="D82" s="26" t="s">
        <v>160</v>
      </c>
      <c r="E82" s="26" t="s">
        <v>161</v>
      </c>
      <c r="F82" s="26" t="s">
        <v>162</v>
      </c>
      <c r="G82" s="115" t="s">
        <v>163</v>
      </c>
      <c r="H82" s="115"/>
      <c r="I82" s="115"/>
      <c r="J82" s="115"/>
      <c r="K82" s="125" t="s">
        <v>164</v>
      </c>
      <c r="L82" s="125"/>
      <c r="M82" s="126"/>
    </row>
    <row r="83" spans="2:13" ht="102" customHeight="1" thickBot="1">
      <c r="B83" s="46" t="s">
        <v>79</v>
      </c>
      <c r="C83" s="37" t="s">
        <v>165</v>
      </c>
      <c r="D83" s="37" t="s">
        <v>166</v>
      </c>
      <c r="E83" s="37" t="s">
        <v>167</v>
      </c>
      <c r="F83" s="27" t="s">
        <v>168</v>
      </c>
      <c r="G83" s="108" t="s">
        <v>84</v>
      </c>
      <c r="H83" s="108"/>
      <c r="I83" s="108"/>
      <c r="J83" s="108"/>
      <c r="K83" s="148" t="s">
        <v>169</v>
      </c>
      <c r="L83" s="148"/>
      <c r="M83" s="149"/>
    </row>
    <row r="84" spans="2:13" s="20" customFormat="1" ht="53" customHeight="1">
      <c r="B84" s="38"/>
      <c r="C84" s="38"/>
      <c r="D84" s="38"/>
      <c r="E84" s="38"/>
      <c r="F84" s="39"/>
      <c r="G84" s="39"/>
      <c r="H84" s="39"/>
      <c r="I84" s="39"/>
      <c r="J84" s="39"/>
      <c r="K84" s="38"/>
      <c r="L84" s="38"/>
      <c r="M84" s="38"/>
    </row>
    <row r="85" spans="2:13" s="34" customFormat="1" ht="31.25" customHeight="1" thickBot="1">
      <c r="B85" s="99" t="s">
        <v>170</v>
      </c>
      <c r="C85" s="99"/>
      <c r="D85" s="99"/>
      <c r="E85" s="99"/>
      <c r="F85" s="99"/>
      <c r="G85" s="99"/>
      <c r="H85" s="99"/>
      <c r="I85" s="99"/>
      <c r="J85" s="99"/>
      <c r="K85" s="99"/>
      <c r="L85" s="99"/>
      <c r="M85" s="99"/>
    </row>
    <row r="86" spans="2:13" ht="20" customHeight="1">
      <c r="B86" s="100" t="s">
        <v>171</v>
      </c>
      <c r="C86" s="101"/>
      <c r="D86" s="110" t="s">
        <v>172</v>
      </c>
      <c r="E86" s="110"/>
      <c r="F86" s="110"/>
      <c r="G86" s="110"/>
      <c r="H86" s="110"/>
      <c r="I86" s="110"/>
      <c r="J86" s="110"/>
      <c r="K86" s="110"/>
      <c r="L86" s="110"/>
      <c r="M86" s="111"/>
    </row>
    <row r="87" spans="2:13" ht="40" customHeight="1">
      <c r="B87" s="156" t="s">
        <v>173</v>
      </c>
      <c r="C87" s="157"/>
      <c r="D87" s="158" t="s">
        <v>174</v>
      </c>
      <c r="E87" s="158"/>
      <c r="F87" s="158"/>
      <c r="G87" s="158"/>
      <c r="H87" s="158"/>
      <c r="I87" s="158"/>
      <c r="J87" s="158"/>
      <c r="K87" s="158"/>
      <c r="L87" s="158"/>
      <c r="M87" s="159"/>
    </row>
    <row r="88" spans="2:13" ht="37" customHeight="1">
      <c r="B88" s="160" t="s">
        <v>175</v>
      </c>
      <c r="C88" s="161"/>
      <c r="D88" s="106" t="s">
        <v>176</v>
      </c>
      <c r="E88" s="106"/>
      <c r="F88" s="106"/>
      <c r="G88" s="106"/>
      <c r="H88" s="106"/>
      <c r="I88" s="106"/>
      <c r="J88" s="106"/>
      <c r="K88" s="106"/>
      <c r="L88" s="106"/>
      <c r="M88" s="107"/>
    </row>
    <row r="89" spans="2:13" ht="37.25" customHeight="1" thickBot="1">
      <c r="B89" s="150" t="s">
        <v>177</v>
      </c>
      <c r="C89" s="151"/>
      <c r="D89" s="85" t="s">
        <v>178</v>
      </c>
      <c r="E89" s="85"/>
      <c r="F89" s="85"/>
      <c r="G89" s="85"/>
      <c r="H89" s="85"/>
      <c r="I89" s="85"/>
      <c r="J89" s="85"/>
      <c r="K89" s="85"/>
      <c r="L89" s="85"/>
      <c r="M89" s="86"/>
    </row>
    <row r="90" spans="2:13" s="33" customFormat="1" ht="27" customHeight="1">
      <c r="B90" s="40"/>
      <c r="C90" s="40"/>
      <c r="D90" s="23"/>
      <c r="E90" s="23"/>
      <c r="F90" s="23"/>
      <c r="G90" s="23"/>
      <c r="H90" s="23"/>
      <c r="I90" s="23"/>
      <c r="J90" s="23"/>
      <c r="K90" s="23"/>
      <c r="L90" s="23"/>
      <c r="M90" s="23"/>
    </row>
    <row r="91" spans="2:13" ht="22" thickBot="1">
      <c r="B91" s="19" t="s">
        <v>179</v>
      </c>
      <c r="C91" s="20"/>
      <c r="D91" s="20"/>
      <c r="E91" s="20"/>
      <c r="F91" s="20"/>
      <c r="G91" s="20"/>
      <c r="H91" s="20"/>
      <c r="I91" s="20"/>
      <c r="J91" s="20"/>
      <c r="K91" s="20"/>
      <c r="L91" s="20"/>
      <c r="M91" s="20"/>
    </row>
    <row r="92" spans="2:13" ht="25.25" customHeight="1">
      <c r="B92" s="87" t="s">
        <v>51</v>
      </c>
      <c r="C92" s="123" t="s">
        <v>52</v>
      </c>
      <c r="D92" s="152" t="s">
        <v>180</v>
      </c>
      <c r="E92" s="152"/>
      <c r="F92" s="152"/>
      <c r="G92" s="123" t="s">
        <v>54</v>
      </c>
      <c r="H92" s="123"/>
      <c r="I92" s="123"/>
      <c r="J92" s="123"/>
      <c r="K92" s="123"/>
      <c r="L92" s="123"/>
      <c r="M92" s="153"/>
    </row>
    <row r="93" spans="2:13" ht="31.25" customHeight="1">
      <c r="B93" s="88"/>
      <c r="C93" s="124"/>
      <c r="D93" s="24" t="s">
        <v>55</v>
      </c>
      <c r="E93" s="24" t="s">
        <v>56</v>
      </c>
      <c r="F93" s="24" t="s">
        <v>57</v>
      </c>
      <c r="G93" s="94" t="s">
        <v>94</v>
      </c>
      <c r="H93" s="94"/>
      <c r="I93" s="94"/>
      <c r="J93" s="94"/>
      <c r="K93" s="154" t="s">
        <v>181</v>
      </c>
      <c r="L93" s="154"/>
      <c r="M93" s="155"/>
    </row>
    <row r="94" spans="2:13" ht="109.5" customHeight="1">
      <c r="B94" s="166" t="s">
        <v>60</v>
      </c>
      <c r="C94" s="165" t="s">
        <v>182</v>
      </c>
      <c r="D94" s="25" t="s">
        <v>183</v>
      </c>
      <c r="E94" s="25" t="s">
        <v>184</v>
      </c>
      <c r="F94" s="25" t="s">
        <v>185</v>
      </c>
      <c r="G94" s="115" t="s">
        <v>186</v>
      </c>
      <c r="H94" s="115"/>
      <c r="I94" s="115"/>
      <c r="J94" s="115"/>
      <c r="K94" s="115" t="s">
        <v>187</v>
      </c>
      <c r="L94" s="115"/>
      <c r="M94" s="116"/>
    </row>
    <row r="95" spans="2:13" ht="57" customHeight="1">
      <c r="B95" s="167"/>
      <c r="C95" s="165"/>
      <c r="D95" s="25" t="s">
        <v>188</v>
      </c>
      <c r="E95" s="25" t="s">
        <v>189</v>
      </c>
      <c r="F95" s="25" t="s">
        <v>190</v>
      </c>
      <c r="G95" s="115" t="s">
        <v>186</v>
      </c>
      <c r="H95" s="115"/>
      <c r="I95" s="115"/>
      <c r="J95" s="115"/>
      <c r="K95" s="115" t="s">
        <v>191</v>
      </c>
      <c r="L95" s="115"/>
      <c r="M95" s="116"/>
    </row>
    <row r="96" spans="2:13" ht="48.5" customHeight="1">
      <c r="B96" s="167"/>
      <c r="C96" s="165"/>
      <c r="D96" s="25" t="s">
        <v>192</v>
      </c>
      <c r="E96" s="25" t="s">
        <v>189</v>
      </c>
      <c r="F96" s="25" t="s">
        <v>193</v>
      </c>
      <c r="G96" s="115" t="s">
        <v>194</v>
      </c>
      <c r="H96" s="115"/>
      <c r="I96" s="115"/>
      <c r="J96" s="115"/>
      <c r="K96" s="115" t="s">
        <v>195</v>
      </c>
      <c r="L96" s="115"/>
      <c r="M96" s="116"/>
    </row>
    <row r="97" spans="2:13" ht="51.5" customHeight="1">
      <c r="B97" s="167"/>
      <c r="C97" s="165"/>
      <c r="D97" s="25" t="s">
        <v>196</v>
      </c>
      <c r="E97" s="25" t="s">
        <v>197</v>
      </c>
      <c r="F97" s="25" t="s">
        <v>198</v>
      </c>
      <c r="G97" s="115" t="s">
        <v>194</v>
      </c>
      <c r="H97" s="115"/>
      <c r="I97" s="115"/>
      <c r="J97" s="115"/>
      <c r="K97" s="115" t="s">
        <v>199</v>
      </c>
      <c r="L97" s="115"/>
      <c r="M97" s="116"/>
    </row>
    <row r="98" spans="2:13" ht="88.5" customHeight="1">
      <c r="B98" s="168"/>
      <c r="C98" s="43" t="s">
        <v>101</v>
      </c>
      <c r="D98" s="41" t="s">
        <v>200</v>
      </c>
      <c r="E98" s="42" t="s">
        <v>201</v>
      </c>
      <c r="F98" s="41" t="s">
        <v>202</v>
      </c>
      <c r="G98" s="162" t="s">
        <v>203</v>
      </c>
      <c r="H98" s="162"/>
      <c r="I98" s="162"/>
      <c r="J98" s="162"/>
      <c r="K98" s="163" t="s">
        <v>204</v>
      </c>
      <c r="L98" s="163"/>
      <c r="M98" s="164"/>
    </row>
    <row r="99" spans="2:13" ht="73.25" customHeight="1">
      <c r="B99" s="44" t="s">
        <v>73</v>
      </c>
      <c r="C99" s="36" t="s">
        <v>182</v>
      </c>
      <c r="D99" s="25" t="s">
        <v>205</v>
      </c>
      <c r="E99" s="25" t="s">
        <v>206</v>
      </c>
      <c r="F99" s="25" t="s">
        <v>207</v>
      </c>
      <c r="G99" s="115" t="s">
        <v>208</v>
      </c>
      <c r="H99" s="115"/>
      <c r="I99" s="115"/>
      <c r="J99" s="115"/>
      <c r="K99" s="115" t="s">
        <v>209</v>
      </c>
      <c r="L99" s="115"/>
      <c r="M99" s="116"/>
    </row>
    <row r="100" spans="2:13" ht="101" customHeight="1" thickBot="1">
      <c r="B100" s="45" t="s">
        <v>79</v>
      </c>
      <c r="C100" s="27" t="s">
        <v>210</v>
      </c>
      <c r="D100" s="27" t="s">
        <v>211</v>
      </c>
      <c r="E100" s="27" t="s">
        <v>212</v>
      </c>
      <c r="F100" s="27" t="s">
        <v>213</v>
      </c>
      <c r="G100" s="148" t="s">
        <v>214</v>
      </c>
      <c r="H100" s="148"/>
      <c r="I100" s="148"/>
      <c r="J100" s="148"/>
      <c r="K100" s="148" t="s">
        <v>215</v>
      </c>
      <c r="L100" s="148"/>
      <c r="M100" s="149"/>
    </row>
  </sheetData>
  <mergeCells count="178">
    <mergeCell ref="B94:B98"/>
    <mergeCell ref="G98:J98"/>
    <mergeCell ref="K98:M98"/>
    <mergeCell ref="G99:J99"/>
    <mergeCell ref="K99:M99"/>
    <mergeCell ref="G100:J100"/>
    <mergeCell ref="K100:M100"/>
    <mergeCell ref="C94:C97"/>
    <mergeCell ref="G94:J94"/>
    <mergeCell ref="K94:M94"/>
    <mergeCell ref="G95:J95"/>
    <mergeCell ref="K95:M95"/>
    <mergeCell ref="G96:J96"/>
    <mergeCell ref="K96:M96"/>
    <mergeCell ref="G97:J97"/>
    <mergeCell ref="K97:M97"/>
    <mergeCell ref="B89:C89"/>
    <mergeCell ref="D89:M89"/>
    <mergeCell ref="B92:B93"/>
    <mergeCell ref="C92:C93"/>
    <mergeCell ref="D92:F92"/>
    <mergeCell ref="G92:M92"/>
    <mergeCell ref="G93:J93"/>
    <mergeCell ref="K93:M93"/>
    <mergeCell ref="B85:M85"/>
    <mergeCell ref="B86:C86"/>
    <mergeCell ref="D86:M86"/>
    <mergeCell ref="B87:C87"/>
    <mergeCell ref="D87:M87"/>
    <mergeCell ref="B88:C88"/>
    <mergeCell ref="D88:M88"/>
    <mergeCell ref="B81:B82"/>
    <mergeCell ref="G81:J81"/>
    <mergeCell ref="K81:M81"/>
    <mergeCell ref="G82:J82"/>
    <mergeCell ref="K82:M82"/>
    <mergeCell ref="G83:J83"/>
    <mergeCell ref="K83:M83"/>
    <mergeCell ref="B77:B80"/>
    <mergeCell ref="C77:C80"/>
    <mergeCell ref="F77:F78"/>
    <mergeCell ref="G77:J79"/>
    <mergeCell ref="K77:M79"/>
    <mergeCell ref="G80:J80"/>
    <mergeCell ref="K80:M80"/>
    <mergeCell ref="B74:M74"/>
    <mergeCell ref="B75:B76"/>
    <mergeCell ref="C75:C76"/>
    <mergeCell ref="D75:F75"/>
    <mergeCell ref="G75:M75"/>
    <mergeCell ref="G76:J76"/>
    <mergeCell ref="K76:M76"/>
    <mergeCell ref="B70:C70"/>
    <mergeCell ref="D70:M70"/>
    <mergeCell ref="B71:C71"/>
    <mergeCell ref="D71:M71"/>
    <mergeCell ref="B72:C72"/>
    <mergeCell ref="D72:M72"/>
    <mergeCell ref="K65:M65"/>
    <mergeCell ref="G66:J66"/>
    <mergeCell ref="K66:M66"/>
    <mergeCell ref="G67:J67"/>
    <mergeCell ref="K67:M67"/>
    <mergeCell ref="B69:M69"/>
    <mergeCell ref="K62:M62"/>
    <mergeCell ref="B63:B67"/>
    <mergeCell ref="G63:J63"/>
    <mergeCell ref="K63:M63"/>
    <mergeCell ref="C64:C65"/>
    <mergeCell ref="E64:E65"/>
    <mergeCell ref="F64:F65"/>
    <mergeCell ref="G64:J64"/>
    <mergeCell ref="K64:M64"/>
    <mergeCell ref="G65:J65"/>
    <mergeCell ref="B59:B62"/>
    <mergeCell ref="C59:C60"/>
    <mergeCell ref="E59:E60"/>
    <mergeCell ref="F59:F60"/>
    <mergeCell ref="G59:J60"/>
    <mergeCell ref="K59:M60"/>
    <mergeCell ref="C61:C62"/>
    <mergeCell ref="G61:J61"/>
    <mergeCell ref="K61:M61"/>
    <mergeCell ref="G62:J62"/>
    <mergeCell ref="B54:C54"/>
    <mergeCell ref="D54:M54"/>
    <mergeCell ref="B57:B58"/>
    <mergeCell ref="C57:C58"/>
    <mergeCell ref="D57:F57"/>
    <mergeCell ref="G57:M57"/>
    <mergeCell ref="G58:J58"/>
    <mergeCell ref="K58:M58"/>
    <mergeCell ref="G49:J49"/>
    <mergeCell ref="K49:M49"/>
    <mergeCell ref="B51:M51"/>
    <mergeCell ref="B52:C52"/>
    <mergeCell ref="D52:M52"/>
    <mergeCell ref="B53:C53"/>
    <mergeCell ref="D53:M53"/>
    <mergeCell ref="B45:B47"/>
    <mergeCell ref="C45:C47"/>
    <mergeCell ref="G45:J47"/>
    <mergeCell ref="K45:M47"/>
    <mergeCell ref="G48:J48"/>
    <mergeCell ref="K48:M48"/>
    <mergeCell ref="B40:C40"/>
    <mergeCell ref="D40:M40"/>
    <mergeCell ref="B43:B44"/>
    <mergeCell ref="C43:C44"/>
    <mergeCell ref="D43:F43"/>
    <mergeCell ref="G43:M43"/>
    <mergeCell ref="G44:J44"/>
    <mergeCell ref="K44:M44"/>
    <mergeCell ref="B35:M35"/>
    <mergeCell ref="B37:M37"/>
    <mergeCell ref="B38:C38"/>
    <mergeCell ref="D38:M38"/>
    <mergeCell ref="B39:C39"/>
    <mergeCell ref="D39:M39"/>
    <mergeCell ref="C28:G28"/>
    <mergeCell ref="H28:J28"/>
    <mergeCell ref="K28:M28"/>
    <mergeCell ref="B31:M32"/>
    <mergeCell ref="B34:M34"/>
    <mergeCell ref="C26:G26"/>
    <mergeCell ref="H26:J26"/>
    <mergeCell ref="K26:M26"/>
    <mergeCell ref="C27:G27"/>
    <mergeCell ref="H27:J27"/>
    <mergeCell ref="K27:M27"/>
    <mergeCell ref="B15:B28"/>
    <mergeCell ref="C15:G15"/>
    <mergeCell ref="H15:J15"/>
    <mergeCell ref="K15:M15"/>
    <mergeCell ref="C16:G16"/>
    <mergeCell ref="H16:J16"/>
    <mergeCell ref="K16:M16"/>
    <mergeCell ref="C17:G17"/>
    <mergeCell ref="H17:J17"/>
    <mergeCell ref="K17:M17"/>
    <mergeCell ref="C24:G24"/>
    <mergeCell ref="H24:J24"/>
    <mergeCell ref="K24:M24"/>
    <mergeCell ref="C25:G25"/>
    <mergeCell ref="H25:J25"/>
    <mergeCell ref="K25:M25"/>
    <mergeCell ref="C22:G22"/>
    <mergeCell ref="H22:J22"/>
    <mergeCell ref="K22:M22"/>
    <mergeCell ref="C23:G23"/>
    <mergeCell ref="H23:J23"/>
    <mergeCell ref="K23:M23"/>
    <mergeCell ref="C20:G20"/>
    <mergeCell ref="H20:J20"/>
    <mergeCell ref="K20:M20"/>
    <mergeCell ref="C21:G21"/>
    <mergeCell ref="H21:J21"/>
    <mergeCell ref="K21:M21"/>
    <mergeCell ref="C18:G18"/>
    <mergeCell ref="H18:J18"/>
    <mergeCell ref="K18:M18"/>
    <mergeCell ref="C19:G19"/>
    <mergeCell ref="H19:J19"/>
    <mergeCell ref="K19:M19"/>
    <mergeCell ref="B10:C10"/>
    <mergeCell ref="D10:M10"/>
    <mergeCell ref="B13:B14"/>
    <mergeCell ref="C13:G14"/>
    <mergeCell ref="H13:M13"/>
    <mergeCell ref="H14:J14"/>
    <mergeCell ref="K14:M14"/>
    <mergeCell ref="B3:M3"/>
    <mergeCell ref="B4:M4"/>
    <mergeCell ref="B8:C8"/>
    <mergeCell ref="D8:M8"/>
    <mergeCell ref="B9:C9"/>
    <mergeCell ref="D9:M9"/>
    <mergeCell ref="B5:M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EFAC4-9A5E-A84A-A924-59CE1B679AD9}">
  <dimension ref="B2:J45"/>
  <sheetViews>
    <sheetView showGridLines="0" showRowColHeaders="0" workbookViewId="0">
      <selection sqref="A1:XFD1048576"/>
    </sheetView>
  </sheetViews>
  <sheetFormatPr baseColWidth="10" defaultColWidth="8.6640625" defaultRowHeight="16"/>
  <cols>
    <col min="2" max="2" width="58.33203125" customWidth="1"/>
    <col min="3" max="3" width="11.83203125" customWidth="1"/>
    <col min="4" max="4" width="9.5" style="295" customWidth="1"/>
    <col min="5" max="5" width="13.33203125" style="295" customWidth="1"/>
    <col min="6" max="6" width="12.33203125" style="295" customWidth="1"/>
    <col min="7" max="7" width="14.33203125" style="296" customWidth="1"/>
    <col min="8" max="8" width="28.83203125" style="297" customWidth="1"/>
    <col min="10" max="10" width="17.33203125" customWidth="1"/>
  </cols>
  <sheetData>
    <row r="2" spans="2:10" ht="37">
      <c r="B2" s="169" t="s">
        <v>222</v>
      </c>
      <c r="C2" s="169"/>
      <c r="D2" s="169"/>
      <c r="E2" s="169"/>
      <c r="F2" s="169"/>
      <c r="G2" s="169"/>
      <c r="H2" s="169"/>
      <c r="I2" s="169"/>
      <c r="J2" s="169"/>
    </row>
    <row r="3" spans="2:10" ht="26">
      <c r="B3" s="170" t="s">
        <v>223</v>
      </c>
      <c r="C3" s="171"/>
      <c r="D3" s="172"/>
      <c r="E3" s="172"/>
      <c r="F3" s="172"/>
      <c r="G3" s="173"/>
      <c r="H3" s="174"/>
      <c r="I3" s="175"/>
      <c r="J3" s="175"/>
    </row>
    <row r="4" spans="2:10" ht="22" thickBot="1">
      <c r="B4" s="176" t="s">
        <v>224</v>
      </c>
      <c r="C4" s="177"/>
      <c r="D4" s="178"/>
      <c r="E4" s="178"/>
      <c r="F4" s="178"/>
      <c r="G4" s="179"/>
      <c r="H4" s="180"/>
      <c r="I4" s="175"/>
      <c r="J4" s="175"/>
    </row>
    <row r="5" spans="2:10" ht="48">
      <c r="B5" s="181" t="s">
        <v>225</v>
      </c>
      <c r="C5" s="182" t="s">
        <v>226</v>
      </c>
      <c r="D5" s="183" t="s">
        <v>227</v>
      </c>
      <c r="E5" s="183"/>
      <c r="F5" s="183"/>
      <c r="G5" s="183"/>
      <c r="H5" s="184"/>
      <c r="I5" s="185" t="s">
        <v>228</v>
      </c>
      <c r="J5" s="186" t="s">
        <v>229</v>
      </c>
    </row>
    <row r="6" spans="2:10" ht="26">
      <c r="B6" s="187"/>
      <c r="C6" s="188"/>
      <c r="D6" s="189" t="s">
        <v>230</v>
      </c>
      <c r="E6" s="189" t="s">
        <v>231</v>
      </c>
      <c r="F6" s="189" t="s">
        <v>232</v>
      </c>
      <c r="G6" s="189" t="s">
        <v>233</v>
      </c>
      <c r="H6" s="190" t="s">
        <v>234</v>
      </c>
      <c r="I6" s="191" t="s">
        <v>235</v>
      </c>
      <c r="J6" s="192" t="s">
        <v>236</v>
      </c>
    </row>
    <row r="7" spans="2:10">
      <c r="B7" s="193" t="s">
        <v>237</v>
      </c>
      <c r="C7" s="194"/>
      <c r="D7" s="195"/>
      <c r="E7" s="196"/>
      <c r="F7" s="196"/>
      <c r="G7" s="197"/>
      <c r="H7" s="198"/>
      <c r="I7" s="199"/>
      <c r="J7" s="200"/>
    </row>
    <row r="8" spans="2:10" ht="45">
      <c r="B8" s="201" t="s">
        <v>238</v>
      </c>
      <c r="C8" s="202" t="s">
        <v>60</v>
      </c>
      <c r="D8" s="203"/>
      <c r="E8" s="203"/>
      <c r="F8" s="204">
        <f>324213*75/100</f>
        <v>243159.75</v>
      </c>
      <c r="G8" s="205"/>
      <c r="H8" s="206"/>
      <c r="I8" s="205">
        <v>15</v>
      </c>
      <c r="J8" s="207">
        <f>I8*F8</f>
        <v>3647396.25</v>
      </c>
    </row>
    <row r="9" spans="2:10" ht="60">
      <c r="B9" s="201" t="s">
        <v>239</v>
      </c>
      <c r="C9" s="208" t="s">
        <v>60</v>
      </c>
      <c r="D9" s="203"/>
      <c r="E9" s="203"/>
      <c r="F9" s="203"/>
      <c r="G9" s="205">
        <v>250000</v>
      </c>
      <c r="H9" s="209" t="s">
        <v>240</v>
      </c>
      <c r="I9" s="205">
        <v>8</v>
      </c>
      <c r="J9" s="210">
        <f>G9*I9</f>
        <v>2000000</v>
      </c>
    </row>
    <row r="10" spans="2:10">
      <c r="B10" s="201" t="s">
        <v>241</v>
      </c>
      <c r="C10" s="208" t="s">
        <v>60</v>
      </c>
      <c r="D10" s="203"/>
      <c r="E10" s="203"/>
      <c r="F10" s="203">
        <v>35000</v>
      </c>
      <c r="G10" s="205"/>
      <c r="H10" s="211"/>
      <c r="I10" s="205">
        <v>32</v>
      </c>
      <c r="J10" s="210">
        <f>F10*I10</f>
        <v>1120000</v>
      </c>
    </row>
    <row r="11" spans="2:10" ht="45">
      <c r="B11" s="201" t="s">
        <v>242</v>
      </c>
      <c r="C11" s="208" t="s">
        <v>73</v>
      </c>
      <c r="D11" s="203"/>
      <c r="E11" s="203"/>
      <c r="F11" s="203">
        <v>42000</v>
      </c>
      <c r="G11" s="205"/>
      <c r="H11" s="211"/>
      <c r="I11" s="205">
        <v>126</v>
      </c>
      <c r="J11" s="210">
        <f>F11*I11</f>
        <v>5292000</v>
      </c>
    </row>
    <row r="12" spans="2:10" s="212" customFormat="1" ht="30">
      <c r="B12" s="201" t="s">
        <v>243</v>
      </c>
      <c r="C12" s="208" t="s">
        <v>79</v>
      </c>
      <c r="D12" s="203"/>
      <c r="E12" s="203"/>
      <c r="F12" s="203">
        <v>1500</v>
      </c>
      <c r="G12" s="205"/>
      <c r="H12" s="211"/>
      <c r="I12" s="205">
        <v>921.77777777777783</v>
      </c>
      <c r="J12" s="210">
        <f>F12*I12</f>
        <v>1382666.6666666667</v>
      </c>
    </row>
    <row r="13" spans="2:10" ht="17" thickBot="1">
      <c r="B13" s="213" t="s">
        <v>244</v>
      </c>
      <c r="C13" s="214"/>
      <c r="D13" s="215"/>
      <c r="E13" s="216"/>
      <c r="F13" s="216"/>
      <c r="G13" s="217"/>
      <c r="H13" s="218"/>
      <c r="I13" s="219"/>
      <c r="J13" s="220">
        <f>SUM(J8:J12)</f>
        <v>13442062.916666666</v>
      </c>
    </row>
    <row r="14" spans="2:10">
      <c r="B14" s="221" t="s">
        <v>245</v>
      </c>
      <c r="C14" s="222"/>
      <c r="D14" s="223"/>
      <c r="E14" s="224"/>
      <c r="F14" s="224"/>
      <c r="G14" s="225"/>
      <c r="H14" s="226"/>
      <c r="I14" s="227"/>
      <c r="J14" s="228"/>
    </row>
    <row r="15" spans="2:10" s="212" customFormat="1">
      <c r="B15" s="229" t="s">
        <v>246</v>
      </c>
      <c r="C15" s="230" t="s">
        <v>60</v>
      </c>
      <c r="D15" s="231">
        <v>372000</v>
      </c>
      <c r="E15" s="231"/>
      <c r="F15" s="231"/>
      <c r="G15" s="205"/>
      <c r="H15" s="232"/>
      <c r="I15" s="232">
        <v>18</v>
      </c>
      <c r="J15" s="210">
        <f>D15*I15</f>
        <v>6696000</v>
      </c>
    </row>
    <row r="16" spans="2:10" s="212" customFormat="1" ht="30">
      <c r="B16" s="229" t="s">
        <v>247</v>
      </c>
      <c r="C16" s="230" t="s">
        <v>60</v>
      </c>
      <c r="D16" s="231"/>
      <c r="E16" s="231">
        <v>885000</v>
      </c>
      <c r="F16" s="231"/>
      <c r="G16" s="205"/>
      <c r="H16" s="232"/>
      <c r="I16" s="232">
        <v>12</v>
      </c>
      <c r="J16" s="210">
        <f>E16*I16</f>
        <v>10620000</v>
      </c>
    </row>
    <row r="17" spans="2:10" s="238" customFormat="1" ht="75">
      <c r="B17" s="233" t="s">
        <v>248</v>
      </c>
      <c r="C17" s="234" t="s">
        <v>60</v>
      </c>
      <c r="D17" s="235"/>
      <c r="E17" s="235"/>
      <c r="F17" s="235"/>
      <c r="G17" s="235">
        <f>(28+5)*120</f>
        <v>3960</v>
      </c>
      <c r="H17" s="236" t="s">
        <v>249</v>
      </c>
      <c r="I17" s="235">
        <f>20000/120</f>
        <v>166.66666666666666</v>
      </c>
      <c r="J17" s="237">
        <f>+G17*I17</f>
        <v>660000</v>
      </c>
    </row>
    <row r="18" spans="2:10" ht="75">
      <c r="B18" s="239" t="s">
        <v>250</v>
      </c>
      <c r="C18" s="240" t="s">
        <v>60</v>
      </c>
      <c r="D18" s="241"/>
      <c r="E18" s="241"/>
      <c r="F18" s="241"/>
      <c r="G18" s="241">
        <v>1</v>
      </c>
      <c r="H18" s="242" t="s">
        <v>251</v>
      </c>
      <c r="I18" s="241">
        <v>50000</v>
      </c>
      <c r="J18" s="243">
        <f>+G18*I18</f>
        <v>50000</v>
      </c>
    </row>
    <row r="19" spans="2:10" ht="30">
      <c r="B19" s="244" t="s">
        <v>252</v>
      </c>
      <c r="C19" s="245" t="s">
        <v>109</v>
      </c>
      <c r="D19" s="246"/>
      <c r="E19" s="246"/>
      <c r="F19" s="246"/>
      <c r="G19" s="241">
        <v>16000</v>
      </c>
      <c r="H19" s="247" t="s">
        <v>253</v>
      </c>
      <c r="I19" s="241">
        <f>(6000+15000+5000+100+8900+50000)/1600</f>
        <v>53.125</v>
      </c>
      <c r="J19" s="243">
        <f>G19*I19</f>
        <v>850000</v>
      </c>
    </row>
    <row r="20" spans="2:10" ht="45">
      <c r="B20" s="239" t="s">
        <v>254</v>
      </c>
      <c r="C20" s="248" t="s">
        <v>109</v>
      </c>
      <c r="D20" s="249"/>
      <c r="E20" s="241"/>
      <c r="F20" s="241"/>
      <c r="G20" s="241">
        <f>10*360</f>
        <v>3600</v>
      </c>
      <c r="H20" s="245" t="s">
        <v>255</v>
      </c>
      <c r="I20" s="241">
        <f>10000/360</f>
        <v>27.777777777777779</v>
      </c>
      <c r="J20" s="250">
        <f>G20*I20</f>
        <v>100000</v>
      </c>
    </row>
    <row r="21" spans="2:10" ht="30">
      <c r="B21" s="239" t="s">
        <v>256</v>
      </c>
      <c r="C21" s="248" t="s">
        <v>109</v>
      </c>
      <c r="D21" s="249"/>
      <c r="E21" s="241"/>
      <c r="F21" s="241"/>
      <c r="G21" s="241">
        <f>1650</f>
        <v>1650</v>
      </c>
      <c r="H21" s="245" t="s">
        <v>257</v>
      </c>
      <c r="I21" s="241">
        <f>40000/165</f>
        <v>242.42424242424244</v>
      </c>
      <c r="J21" s="250">
        <f>G21*I21</f>
        <v>400000</v>
      </c>
    </row>
    <row r="22" spans="2:10" ht="60">
      <c r="B22" s="239" t="s">
        <v>258</v>
      </c>
      <c r="C22" s="240" t="s">
        <v>109</v>
      </c>
      <c r="D22" s="249"/>
      <c r="E22" s="249"/>
      <c r="F22" s="249"/>
      <c r="G22" s="241">
        <v>711063.670420949</v>
      </c>
      <c r="H22" s="251" t="s">
        <v>259</v>
      </c>
      <c r="I22" s="241">
        <v>10</v>
      </c>
      <c r="J22" s="243">
        <f>G22*I22</f>
        <v>7110636.7042094897</v>
      </c>
    </row>
    <row r="23" spans="2:10">
      <c r="B23" s="244" t="s">
        <v>260</v>
      </c>
      <c r="C23" s="240" t="s">
        <v>109</v>
      </c>
      <c r="D23" s="249"/>
      <c r="E23" s="249"/>
      <c r="F23" s="249"/>
      <c r="G23" s="241">
        <f>10*500</f>
        <v>5000</v>
      </c>
      <c r="H23" s="252" t="s">
        <v>261</v>
      </c>
      <c r="I23" s="241">
        <f>30000/500</f>
        <v>60</v>
      </c>
      <c r="J23" s="243">
        <f>G23*I23</f>
        <v>300000</v>
      </c>
    </row>
    <row r="24" spans="2:10" ht="17" thickBot="1">
      <c r="B24" s="213" t="s">
        <v>244</v>
      </c>
      <c r="C24" s="253"/>
      <c r="D24" s="254"/>
      <c r="E24" s="255"/>
      <c r="F24" s="255"/>
      <c r="G24" s="256"/>
      <c r="H24" s="257"/>
      <c r="I24" s="258"/>
      <c r="J24" s="220">
        <f>+SUM(J15:J23)</f>
        <v>26786636.704209492</v>
      </c>
    </row>
    <row r="25" spans="2:10">
      <c r="B25" s="221" t="s">
        <v>262</v>
      </c>
      <c r="C25" s="222"/>
      <c r="D25" s="223"/>
      <c r="E25" s="224"/>
      <c r="F25" s="224"/>
      <c r="G25" s="225"/>
      <c r="H25" s="226"/>
      <c r="I25" s="227"/>
      <c r="J25" s="228"/>
    </row>
    <row r="26" spans="2:10" s="212" customFormat="1" ht="45">
      <c r="B26" s="201" t="s">
        <v>263</v>
      </c>
      <c r="C26" s="230" t="s">
        <v>60</v>
      </c>
      <c r="D26" s="231">
        <f>D15</f>
        <v>372000</v>
      </c>
      <c r="E26" s="231"/>
      <c r="F26" s="231">
        <f>F8</f>
        <v>243159.75</v>
      </c>
      <c r="G26" s="205"/>
      <c r="H26" s="232"/>
      <c r="I26" s="205">
        <v>11</v>
      </c>
      <c r="J26" s="210">
        <f>(D26+F26)*I26</f>
        <v>6766757.25</v>
      </c>
    </row>
    <row r="27" spans="2:10" s="212" customFormat="1" ht="30">
      <c r="B27" s="201" t="s">
        <v>264</v>
      </c>
      <c r="C27" s="230" t="s">
        <v>60</v>
      </c>
      <c r="D27" s="231"/>
      <c r="E27" s="231"/>
      <c r="F27" s="231"/>
      <c r="G27" s="205">
        <v>600</v>
      </c>
      <c r="H27" s="232" t="s">
        <v>265</v>
      </c>
      <c r="I27" s="205">
        <v>125</v>
      </c>
      <c r="J27" s="210">
        <f>G27*I27</f>
        <v>75000</v>
      </c>
    </row>
    <row r="28" spans="2:10" ht="60">
      <c r="B28" s="239" t="s">
        <v>266</v>
      </c>
      <c r="C28" s="240" t="s">
        <v>60</v>
      </c>
      <c r="D28" s="249"/>
      <c r="E28" s="249"/>
      <c r="F28" s="249"/>
      <c r="G28" s="241">
        <v>70000</v>
      </c>
      <c r="H28" s="251" t="s">
        <v>267</v>
      </c>
      <c r="I28" s="241">
        <v>4</v>
      </c>
      <c r="J28" s="243">
        <f>G28*I28</f>
        <v>280000</v>
      </c>
    </row>
    <row r="29" spans="2:10" ht="60">
      <c r="B29" s="244" t="s">
        <v>268</v>
      </c>
      <c r="C29" s="259" t="s">
        <v>60</v>
      </c>
      <c r="D29" s="246"/>
      <c r="E29" s="249"/>
      <c r="F29" s="249"/>
      <c r="G29" s="241">
        <v>32500</v>
      </c>
      <c r="H29" s="251" t="s">
        <v>269</v>
      </c>
      <c r="I29" s="260">
        <v>4</v>
      </c>
      <c r="J29" s="243">
        <f>G29*I29</f>
        <v>130000</v>
      </c>
    </row>
    <row r="30" spans="2:10" ht="60">
      <c r="B30" s="201" t="s">
        <v>270</v>
      </c>
      <c r="C30" s="261" t="s">
        <v>271</v>
      </c>
      <c r="D30" s="231"/>
      <c r="E30" s="231"/>
      <c r="F30" s="231">
        <v>6000</v>
      </c>
      <c r="G30" s="205"/>
      <c r="H30" s="262"/>
      <c r="I30" s="263">
        <v>350</v>
      </c>
      <c r="J30" s="210">
        <f>(F30)*I30</f>
        <v>2100000</v>
      </c>
    </row>
    <row r="31" spans="2:10" s="212" customFormat="1" ht="30">
      <c r="B31" s="201" t="s">
        <v>272</v>
      </c>
      <c r="C31" s="264" t="s">
        <v>271</v>
      </c>
      <c r="D31" s="231"/>
      <c r="E31" s="231"/>
      <c r="F31" s="231"/>
      <c r="G31" s="205">
        <v>6</v>
      </c>
      <c r="H31" s="264" t="s">
        <v>273</v>
      </c>
      <c r="I31" s="265">
        <v>400000</v>
      </c>
      <c r="J31" s="266">
        <f>I31*G31</f>
        <v>2400000</v>
      </c>
    </row>
    <row r="32" spans="2:10" s="212" customFormat="1" ht="75">
      <c r="B32" s="201" t="s">
        <v>274</v>
      </c>
      <c r="C32" s="267" t="s">
        <v>79</v>
      </c>
      <c r="D32" s="231">
        <v>10000</v>
      </c>
      <c r="E32" s="231"/>
      <c r="F32" s="231">
        <v>5000</v>
      </c>
      <c r="G32" s="205"/>
      <c r="H32" s="262"/>
      <c r="I32" s="265">
        <f>(10000/531.714)*6</f>
        <v>112.84261840011735</v>
      </c>
      <c r="J32" s="266">
        <f>I32*D32+F32*I32</f>
        <v>1692639.27600176</v>
      </c>
    </row>
    <row r="33" spans="2:10" ht="17" thickBot="1">
      <c r="B33" s="213" t="s">
        <v>244</v>
      </c>
      <c r="C33" s="214"/>
      <c r="D33" s="215"/>
      <c r="E33" s="216"/>
      <c r="F33" s="216"/>
      <c r="G33" s="217"/>
      <c r="H33" s="218"/>
      <c r="I33" s="219"/>
      <c r="J33" s="220">
        <f>+SUM(J26:J32)</f>
        <v>13444396.526001761</v>
      </c>
    </row>
    <row r="34" spans="2:10" s="212" customFormat="1">
      <c r="B34" s="221" t="s">
        <v>275</v>
      </c>
      <c r="C34" s="222"/>
      <c r="D34" s="223"/>
      <c r="E34" s="224"/>
      <c r="F34" s="224"/>
      <c r="G34" s="225"/>
      <c r="H34" s="226"/>
      <c r="I34" s="227"/>
      <c r="J34" s="228"/>
    </row>
    <row r="35" spans="2:10" s="212" customFormat="1">
      <c r="B35" s="201" t="s">
        <v>276</v>
      </c>
      <c r="C35" s="230" t="s">
        <v>60</v>
      </c>
      <c r="D35" s="231"/>
      <c r="E35" s="205">
        <v>68000</v>
      </c>
      <c r="F35" s="205"/>
      <c r="G35" s="205"/>
      <c r="H35" s="268"/>
      <c r="I35" s="205">
        <v>120</v>
      </c>
      <c r="J35" s="269">
        <f>I35*E35</f>
        <v>8160000</v>
      </c>
    </row>
    <row r="36" spans="2:10" s="212" customFormat="1">
      <c r="B36" s="201" t="s">
        <v>277</v>
      </c>
      <c r="C36" s="230" t="s">
        <v>60</v>
      </c>
      <c r="D36" s="231"/>
      <c r="E36" s="205">
        <f>E35*15%</f>
        <v>10200</v>
      </c>
      <c r="F36" s="205"/>
      <c r="G36" s="205"/>
      <c r="H36" s="268"/>
      <c r="I36" s="205">
        <v>150</v>
      </c>
      <c r="J36" s="269">
        <f t="shared" ref="J36:J39" si="0">I36*E36</f>
        <v>1530000</v>
      </c>
    </row>
    <row r="37" spans="2:10" s="212" customFormat="1">
      <c r="B37" s="201" t="s">
        <v>278</v>
      </c>
      <c r="C37" s="264" t="s">
        <v>60</v>
      </c>
      <c r="D37" s="231"/>
      <c r="E37" s="205">
        <v>153474</v>
      </c>
      <c r="F37" s="205"/>
      <c r="G37" s="205"/>
      <c r="H37" s="270"/>
      <c r="I37" s="265">
        <f>(11.127)*3</f>
        <v>33.381</v>
      </c>
      <c r="J37" s="269">
        <f t="shared" si="0"/>
        <v>5123115.5939999996</v>
      </c>
    </row>
    <row r="38" spans="2:10" s="212" customFormat="1" ht="45">
      <c r="B38" s="201" t="s">
        <v>279</v>
      </c>
      <c r="C38" s="230" t="s">
        <v>60</v>
      </c>
      <c r="D38" s="231"/>
      <c r="E38" s="205">
        <v>250000</v>
      </c>
      <c r="F38" s="205"/>
      <c r="G38" s="205"/>
      <c r="H38" s="268"/>
      <c r="I38" s="205">
        <v>2</v>
      </c>
      <c r="J38" s="269">
        <f t="shared" si="0"/>
        <v>500000</v>
      </c>
    </row>
    <row r="39" spans="2:10" s="212" customFormat="1" ht="30">
      <c r="B39" s="201" t="s">
        <v>280</v>
      </c>
      <c r="C39" s="230" t="s">
        <v>60</v>
      </c>
      <c r="D39" s="231"/>
      <c r="E39" s="205">
        <f>E16</f>
        <v>885000</v>
      </c>
      <c r="F39" s="205"/>
      <c r="G39" s="205"/>
      <c r="H39" s="268"/>
      <c r="I39" s="205">
        <v>2</v>
      </c>
      <c r="J39" s="269">
        <f t="shared" si="0"/>
        <v>1770000</v>
      </c>
    </row>
    <row r="40" spans="2:10" ht="30">
      <c r="B40" s="239" t="s">
        <v>281</v>
      </c>
      <c r="C40" s="240" t="s">
        <v>60</v>
      </c>
      <c r="D40" s="241"/>
      <c r="E40" s="241"/>
      <c r="F40" s="241"/>
      <c r="G40" s="241">
        <v>1</v>
      </c>
      <c r="H40" s="271" t="s">
        <v>282</v>
      </c>
      <c r="I40" s="241">
        <v>450000</v>
      </c>
      <c r="J40" s="243">
        <f>+G40*I40</f>
        <v>450000</v>
      </c>
    </row>
    <row r="41" spans="2:10">
      <c r="B41" s="239" t="s">
        <v>283</v>
      </c>
      <c r="C41" s="240" t="s">
        <v>60</v>
      </c>
      <c r="D41" s="241"/>
      <c r="E41" s="241"/>
      <c r="F41" s="241"/>
      <c r="G41" s="241">
        <v>1</v>
      </c>
      <c r="H41" s="271" t="s">
        <v>284</v>
      </c>
      <c r="I41" s="241">
        <v>50000</v>
      </c>
      <c r="J41" s="243">
        <f>+G41*I41</f>
        <v>50000</v>
      </c>
    </row>
    <row r="42" spans="2:10" s="212" customFormat="1" ht="30">
      <c r="B42" s="201" t="s">
        <v>285</v>
      </c>
      <c r="C42" s="264" t="s">
        <v>271</v>
      </c>
      <c r="D42" s="231"/>
      <c r="E42" s="205"/>
      <c r="F42" s="205"/>
      <c r="G42" s="205">
        <v>10533</v>
      </c>
      <c r="H42" s="272" t="s">
        <v>286</v>
      </c>
      <c r="I42" s="265">
        <f>15</f>
        <v>15</v>
      </c>
      <c r="J42" s="273">
        <f>G42*I42</f>
        <v>157995</v>
      </c>
    </row>
    <row r="43" spans="2:10" s="212" customFormat="1" ht="45">
      <c r="B43" s="201" t="s">
        <v>287</v>
      </c>
      <c r="C43" s="208" t="s">
        <v>79</v>
      </c>
      <c r="D43" s="274"/>
      <c r="E43" s="275"/>
      <c r="F43" s="275">
        <v>2000</v>
      </c>
      <c r="G43" s="275"/>
      <c r="H43" s="276"/>
      <c r="I43" s="277">
        <v>275.81481481481478</v>
      </c>
      <c r="J43" s="278">
        <f>F43*I43</f>
        <v>551629.62962962955</v>
      </c>
    </row>
    <row r="44" spans="2:10" ht="17" thickBot="1">
      <c r="B44" s="279" t="s">
        <v>244</v>
      </c>
      <c r="C44" s="280"/>
      <c r="D44" s="281"/>
      <c r="E44" s="282"/>
      <c r="F44" s="282"/>
      <c r="G44" s="283"/>
      <c r="H44" s="284"/>
      <c r="I44" s="285"/>
      <c r="J44" s="286">
        <f>SUM(J35:J43)</f>
        <v>18292740.223629631</v>
      </c>
    </row>
    <row r="45" spans="2:10" ht="22" thickBot="1">
      <c r="B45" s="287" t="s">
        <v>288</v>
      </c>
      <c r="C45" s="288"/>
      <c r="D45" s="289"/>
      <c r="E45" s="290"/>
      <c r="F45" s="290"/>
      <c r="G45" s="291"/>
      <c r="H45" s="292"/>
      <c r="I45" s="293"/>
      <c r="J45" s="294">
        <f>+J44+J33+J24+J13</f>
        <v>71965836.370507553</v>
      </c>
    </row>
  </sheetData>
  <mergeCells count="2">
    <mergeCell ref="B2:J2"/>
    <mergeCell ref="D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Roadmap</vt: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Carr</dc:creator>
  <cp:lastModifiedBy>Sarah Carr</cp:lastModifiedBy>
  <dcterms:created xsi:type="dcterms:W3CDTF">2021-11-11T19:07:33Z</dcterms:created>
  <dcterms:modified xsi:type="dcterms:W3CDTF">2021-11-19T17:48:58Z</dcterms:modified>
</cp:coreProperties>
</file>