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211"/>
  <workbookPr/>
  <mc:AlternateContent xmlns:mc="http://schemas.openxmlformats.org/markup-compatibility/2006">
    <mc:Choice Requires="x15">
      <x15ac:absPath xmlns:x15ac="http://schemas.microsoft.com/office/spreadsheetml/2010/11/ac" url="/Users/sarahcarr/Desktop/GAP Costed Country Roadmaps_FINAL/YEMEN_FINAL/"/>
    </mc:Choice>
  </mc:AlternateContent>
  <xr:revisionPtr revIDLastSave="0" documentId="8_{53DD129E-2BC9-AA40-BDF3-D5E6DDF47690}" xr6:coauthVersionLast="47" xr6:coauthVersionMax="47" xr10:uidLastSave="{00000000-0000-0000-0000-000000000000}"/>
  <bookViews>
    <workbookView xWindow="0" yWindow="460" windowWidth="28780" windowHeight="15960" xr2:uid="{00000000-000D-0000-FFFF-FFFF00000000}"/>
  </bookViews>
  <sheets>
    <sheet name="Roadmap" sheetId="4" r:id="rId1"/>
    <sheet name="Budget" sheetId="3" r:id="rId2"/>
  </sheets>
  <definedNames>
    <definedName name="_xlnm.Print_Area" localSheetId="1">Budget!$L$57</definedName>
    <definedName name="_xlnm.Print_Area" localSheetId="0">Roadmap!$A$1:$I$213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7" i="3" l="1"/>
  <c r="N57" i="3" s="1"/>
  <c r="L56" i="3"/>
  <c r="M56" i="3" s="1"/>
  <c r="N56" i="3" s="1"/>
  <c r="M55" i="3"/>
  <c r="N55" i="3" s="1"/>
  <c r="M54" i="3"/>
  <c r="N54" i="3" s="1"/>
  <c r="L53" i="3"/>
  <c r="M53" i="3" s="1"/>
  <c r="N53" i="3" s="1"/>
  <c r="L52" i="3"/>
  <c r="M52" i="3" s="1"/>
  <c r="N52" i="3" s="1"/>
  <c r="N51" i="3"/>
  <c r="M51" i="3"/>
  <c r="L51" i="3"/>
  <c r="L50" i="3"/>
  <c r="M50" i="3" s="1"/>
  <c r="L48" i="3"/>
  <c r="M48" i="3" s="1"/>
  <c r="N48" i="3" s="1"/>
  <c r="L47" i="3"/>
  <c r="M47" i="3" s="1"/>
  <c r="N47" i="3" s="1"/>
  <c r="M46" i="3"/>
  <c r="N46" i="3" s="1"/>
  <c r="L46" i="3"/>
  <c r="L45" i="3"/>
  <c r="M45" i="3" s="1"/>
  <c r="N45" i="3" s="1"/>
  <c r="M44" i="3"/>
  <c r="N44" i="3" s="1"/>
  <c r="M43" i="3"/>
  <c r="N43" i="3" s="1"/>
  <c r="L43" i="3"/>
  <c r="L42" i="3"/>
  <c r="M42" i="3" s="1"/>
  <c r="N42" i="3" s="1"/>
  <c r="L41" i="3"/>
  <c r="M41" i="3" s="1"/>
  <c r="N41" i="3" s="1"/>
  <c r="L40" i="3"/>
  <c r="M40" i="3" s="1"/>
  <c r="N40" i="3" s="1"/>
  <c r="L39" i="3"/>
  <c r="M39" i="3" s="1"/>
  <c r="G38" i="3"/>
  <c r="F38" i="3"/>
  <c r="E38" i="3"/>
  <c r="L37" i="3"/>
  <c r="M37" i="3" s="1"/>
  <c r="N37" i="3" s="1"/>
  <c r="M36" i="3"/>
  <c r="N36" i="3" s="1"/>
  <c r="L36" i="3"/>
  <c r="L35" i="3"/>
  <c r="M35" i="3" s="1"/>
  <c r="N35" i="3" s="1"/>
  <c r="M34" i="3"/>
  <c r="N34" i="3" s="1"/>
  <c r="M33" i="3"/>
  <c r="N33" i="3" s="1"/>
  <c r="M32" i="3"/>
  <c r="N32" i="3" s="1"/>
  <c r="M31" i="3"/>
  <c r="N31" i="3" s="1"/>
  <c r="M30" i="3"/>
  <c r="N30" i="3" s="1"/>
  <c r="M29" i="3"/>
  <c r="N29" i="3" s="1"/>
  <c r="L29" i="3"/>
  <c r="M28" i="3"/>
  <c r="N28" i="3" s="1"/>
  <c r="M27" i="3"/>
  <c r="N27" i="3" s="1"/>
  <c r="L26" i="3"/>
  <c r="M26" i="3" s="1"/>
  <c r="N26" i="3" s="1"/>
  <c r="L25" i="3"/>
  <c r="M25" i="3" s="1"/>
  <c r="N25" i="3" s="1"/>
  <c r="M24" i="3"/>
  <c r="N24" i="3" s="1"/>
  <c r="L23" i="3"/>
  <c r="M23" i="3" s="1"/>
  <c r="H22" i="3"/>
  <c r="G22" i="3"/>
  <c r="E22" i="3"/>
  <c r="M21" i="3"/>
  <c r="N21" i="3" s="1"/>
  <c r="L21" i="3"/>
  <c r="L20" i="3"/>
  <c r="M20" i="3" s="1"/>
  <c r="N20" i="3" s="1"/>
  <c r="L19" i="3"/>
  <c r="M19" i="3" s="1"/>
  <c r="N19" i="3" s="1"/>
  <c r="M18" i="3"/>
  <c r="N18" i="3" s="1"/>
  <c r="L18" i="3"/>
  <c r="L17" i="3"/>
  <c r="M17" i="3" s="1"/>
  <c r="N17" i="3" s="1"/>
  <c r="L16" i="3"/>
  <c r="M16" i="3" s="1"/>
  <c r="N16" i="3" s="1"/>
  <c r="L15" i="3"/>
  <c r="M15" i="3" s="1"/>
  <c r="N15" i="3" s="1"/>
  <c r="L14" i="3"/>
  <c r="M14" i="3" s="1"/>
  <c r="N14" i="3" s="1"/>
  <c r="M13" i="3"/>
  <c r="N13" i="3" s="1"/>
  <c r="L13" i="3"/>
  <c r="M12" i="3"/>
  <c r="N12" i="3" s="1"/>
  <c r="L11" i="3"/>
  <c r="M11" i="3" s="1"/>
  <c r="N11" i="3" s="1"/>
  <c r="L10" i="3"/>
  <c r="M10" i="3" s="1"/>
  <c r="N10" i="3" s="1"/>
  <c r="L9" i="3"/>
  <c r="F9" i="3"/>
  <c r="L22" i="3" l="1"/>
  <c r="L49" i="3"/>
  <c r="L58" i="3"/>
  <c r="L59" i="3"/>
  <c r="N23" i="3"/>
  <c r="M38" i="3"/>
  <c r="N38" i="3" s="1"/>
  <c r="M49" i="3"/>
  <c r="N49" i="3" s="1"/>
  <c r="N39" i="3"/>
  <c r="N50" i="3"/>
  <c r="M58" i="3"/>
  <c r="L38" i="3"/>
  <c r="M9" i="3"/>
  <c r="M22" i="3" l="1"/>
  <c r="N22" i="3" s="1"/>
  <c r="N9" i="3"/>
  <c r="N58" i="3"/>
  <c r="M59" i="3"/>
  <c r="M60" i="3" l="1"/>
  <c r="N60" i="3" s="1"/>
  <c r="N59" i="3"/>
</calcChain>
</file>

<file path=xl/sharedStrings.xml><?xml version="1.0" encoding="utf-8"?>
<sst xmlns="http://schemas.openxmlformats.org/spreadsheetml/2006/main" count="579" uniqueCount="446">
  <si>
    <t>GLOBAL ACTION PLAN ON CHILD WASTING</t>
  </si>
  <si>
    <t>Global Target (2030)</t>
  </si>
  <si>
    <t>Global Target (2025)</t>
  </si>
  <si>
    <t>CHILD WASTING:  GLOBAL TARGETS AND NATIONAL PREVALENCE</t>
  </si>
  <si>
    <t>National</t>
  </si>
  <si>
    <t>BACKGROUND</t>
  </si>
  <si>
    <t>OUTCOME 1. REDUCED LOW BIRTHWEIGHT BY IMPROVING MATERNAL NUTRITION</t>
  </si>
  <si>
    <t>By 2025, reduce low birthweight by 30%</t>
  </si>
  <si>
    <t>National Target (2025)</t>
  </si>
  <si>
    <t>System</t>
  </si>
  <si>
    <t>National Policy Commitment</t>
  </si>
  <si>
    <t>Intervention</t>
  </si>
  <si>
    <t>Delivery Platform</t>
  </si>
  <si>
    <t>Target Population</t>
  </si>
  <si>
    <t xml:space="preserve">Health </t>
  </si>
  <si>
    <t>Food</t>
  </si>
  <si>
    <t>Social Protection</t>
  </si>
  <si>
    <t>WASH</t>
  </si>
  <si>
    <t>Stakeholder Support</t>
  </si>
  <si>
    <t>Responsible</t>
  </si>
  <si>
    <t>OUTCOME 2. IMPROVED CHILD HEALTH BY IMPROVING ACCESS TO PRIMARY HEALTH CARE, WATER, SANITATION AND HYGIENE SERVICES AND ENHANCED FOOD SAFETY</t>
  </si>
  <si>
    <t>By 2030, achieve universal health coverage, including access to quality essential health-care services for all</t>
  </si>
  <si>
    <t>OUTCOME 3. IMPROVED INFANT AND YOUNG CHILD FEEDING BY IMPROVING BREASTFEEDING PRACTICES AND CHILDREN’S DIETS IN THE FIRST YEARS OF LIFE</t>
  </si>
  <si>
    <t>OUTCOME 4. IMPROVED TREATMENT OF CHILDREN WITH WASTING BY STRENGTHENING HEALTH SYSTEMS AND INTEGRATING TREATMENT INTO ROUTINE PRIMARY HEALTH SERVICES</t>
  </si>
  <si>
    <t>OUTCOME 2:  OPERATIONAL FRAMEWORK</t>
  </si>
  <si>
    <t>OUTCOME 1:  OPERATIONAL FRAMEWORK</t>
  </si>
  <si>
    <t xml:space="preserve">CHILD WASTING:  A NATIONAL AND SUB-NATIONAL SNAPSHOT </t>
  </si>
  <si>
    <t>OUTCOME 3:  OPERATIONAL FRAMEWORK</t>
  </si>
  <si>
    <t>Sub-National 
(Second Tier Administrative Boundaries)</t>
  </si>
  <si>
    <t>GEOGRAPHIC PRIORITY AREAS</t>
  </si>
  <si>
    <t>Country Operational Roadmap</t>
  </si>
  <si>
    <t>Non-Government Support 
(e.g., UN Agencies, Civil Society, Donors, Academics)</t>
  </si>
  <si>
    <t>Operational Accelerator for: 
[Name of sub-national area]</t>
  </si>
  <si>
    <t>Health</t>
  </si>
  <si>
    <t xml:space="preserve">Social Protection
</t>
  </si>
  <si>
    <t xml:space="preserve">Promote Skilled birth attendants/deliveries in Health Facilities
</t>
  </si>
  <si>
    <t xml:space="preserve">Cash vouchers to household targeting the 1000days </t>
  </si>
  <si>
    <t>Development of Children's recipes for Complementary Foods</t>
  </si>
  <si>
    <t>National/ Governorates level Agricultural institutes</t>
  </si>
  <si>
    <t>National level</t>
  </si>
  <si>
    <t>Community/ health faciliities</t>
  </si>
  <si>
    <t>National and sub national</t>
  </si>
  <si>
    <t>Current National Prevalence (Yemen National Health and Demographic Survey (YNHDS) 2013</t>
  </si>
  <si>
    <t>Yemen</t>
  </si>
  <si>
    <t>Establishing Healthy School Meals Kitchens</t>
  </si>
  <si>
    <t>Provision of conditional cash incentives for families of girl students</t>
  </si>
  <si>
    <t xml:space="preserve">Provide clean safe drinking water to targeted schools  through chlorination and drinking water tanks </t>
  </si>
  <si>
    <t xml:space="preserve"> Implement and expand Baby-Friendly Hospital Initiative - BFHI </t>
  </si>
  <si>
    <t xml:space="preserve">Promote home gardening programmes to produce nutritious foods, including seeds and mini-irrigation kits  </t>
  </si>
  <si>
    <t>Activate the role of health supervisors and volunteers in improving the nutritional and health status of mothers and children through school-based activities</t>
  </si>
  <si>
    <t xml:space="preserve">Reduce chemical risk in production by regulating use of agricultural chemicals (pesticides) </t>
  </si>
  <si>
    <t xml:space="preserve">Purification of irrigation water from pest and fungal infections  </t>
  </si>
  <si>
    <t xml:space="preserve">Provision and scale up of Minimum Service Package (MSP), (health and nutrition services) </t>
  </si>
  <si>
    <t xml:space="preserve">Provision of Safe drinking water to the vulnerable  communities (including IDPs) </t>
  </si>
  <si>
    <t>Establish Food safety M&amp;E system is  for evidence-based planning and programming</t>
  </si>
  <si>
    <t>Sub-Activities</t>
  </si>
  <si>
    <t>Providing laboratory materials to operate quality laboratories and training technical staff in laboratories to enhance food safety for fish</t>
  </si>
  <si>
    <t>Cash incentives at $128 per year and for (374,625) girl students or an average of 75 students in each of the 4995 targeted schools for three years, including appropriate training and supervision</t>
  </si>
  <si>
    <t xml:space="preserve">cash vouchers to WOMEN targeting the 1000 days </t>
  </si>
  <si>
    <t>Children 0 - 23 Months/PLW</t>
  </si>
  <si>
    <t>Universities/community level</t>
  </si>
  <si>
    <t>HFs/community</t>
  </si>
  <si>
    <t>3rd level of targeted districts</t>
  </si>
  <si>
    <t>National/GHO levels</t>
  </si>
  <si>
    <t>1.Establish  a surveillance of foodborne diseases strateqy .2.build capacity of survellance officers and field workers in 15 governorates . 3.Establish a surveillance of foodborne diseases electronic system</t>
  </si>
  <si>
    <t>Activity 1 Awareness sessions and promotion (Advocacy sensitization and knowledge building  with community leaders, community volunters and Household platforms promotion to prevent foodborne disease using WHO protocoals .</t>
  </si>
  <si>
    <t>Al-Hodeida</t>
  </si>
  <si>
    <t>HFs/ community</t>
  </si>
  <si>
    <t>PLWs</t>
  </si>
  <si>
    <t xml:space="preserve">Promotion of Adolescent/teen Girls' Nutrition In Yemen (School-base and out-of-school activities) </t>
  </si>
  <si>
    <t xml:space="preserve"> girls Schools </t>
  </si>
  <si>
    <t>School girls from 10 -18</t>
  </si>
  <si>
    <t>HHs/Community</t>
  </si>
  <si>
    <t>Social  Protection</t>
  </si>
  <si>
    <t>HHs,especially women</t>
  </si>
  <si>
    <t>Rural HHs/ Community level</t>
  </si>
  <si>
    <t>Abyan</t>
  </si>
  <si>
    <t>Lahj</t>
  </si>
  <si>
    <t>Taiz</t>
  </si>
  <si>
    <t>Haja</t>
  </si>
  <si>
    <t>Al-Dhale</t>
  </si>
  <si>
    <t>Sadaa</t>
  </si>
  <si>
    <t>Dhamar</t>
  </si>
  <si>
    <t>Al-Mahwait</t>
  </si>
  <si>
    <t>54,6</t>
  </si>
  <si>
    <t>Promotion of good hyiene and sanitation</t>
  </si>
  <si>
    <t>Establishing fish  preparing halls for costal women   trained on fish salting , drying , smoking.</t>
  </si>
  <si>
    <t>Rural community</t>
  </si>
  <si>
    <t xml:space="preserve">Community </t>
  </si>
  <si>
    <t>IDPs</t>
  </si>
  <si>
    <t>Schools</t>
  </si>
  <si>
    <t xml:space="preserve">Establish and support small and medium sized enterprise projects for women and youth groups within the framework of the Agricultural and Fisheries Production Promotion Fund </t>
  </si>
  <si>
    <t>Conduct a compaign for teen girls from 11 to 18y in schools of the girls to :1.Awareness session with ICE material 2.MUAC screening and MNP.</t>
  </si>
  <si>
    <t xml:space="preserve">Establishing the information unit in PHCs and Connect the IU with GHO and DHO by electronic system </t>
  </si>
  <si>
    <t>Skilled birth attendants/CHVs</t>
  </si>
  <si>
    <t>Active finding 4 days compigen for malnoursihed PW in community by CHVs to be screened, refered to HFs to be treated.</t>
  </si>
  <si>
    <t>HFs/Community</t>
  </si>
  <si>
    <t xml:space="preserve">University- aged ladies/PLW </t>
  </si>
  <si>
    <t xml:space="preserve">Implement M/E campaigns to comply with national legislation and laws for the protection and promotion of breastfeeding in pharmacies and HFs. </t>
  </si>
  <si>
    <t>1. Conduct capacity building to epidemological survillance team and RRTon cMAM( MUAC screening and treat  SAM&amp;MAM cases). 2. Support epi survillance in focusing on diseases which causelworsen malnutrition cases (as Bilharsiasis,worms,cholera,dirhea ,typhoid and RTI).</t>
  </si>
  <si>
    <t xml:space="preserve">school-aged girls </t>
  </si>
  <si>
    <t>1.Training  of 2985 HWs/Pediaterian  on IMCI/IMNCI with communicable disease.  2.Training of 6000 CHVs on  the integrated package of child health care and growth monitoring.3.Active case identifing compaigns.4.Provision medicine required for children&lt;5y.</t>
  </si>
  <si>
    <t>HWs/U5 children</t>
  </si>
  <si>
    <t>Community/HFs</t>
  </si>
  <si>
    <t>PHCs,GHO,DHO</t>
  </si>
  <si>
    <t>Community/PLWs&amp; U5</t>
  </si>
  <si>
    <t>Women in reproductive age 15-49y</t>
  </si>
  <si>
    <t>Vulnerable Communities</t>
  </si>
  <si>
    <t>Improve WASH sector capacity for multisectoral coordination and emergency response</t>
  </si>
  <si>
    <t>Establish coordination units to facilitate coordination and exchange of information with SUN Yemen Environmental and water sector, partners (Health, agriculture, international orgs)</t>
  </si>
  <si>
    <t>Schoold age students</t>
  </si>
  <si>
    <t>1.Training coastal women on the skills of manufacturing fish wafers and  nutrient-rich fish powder for the first 1 000 days .2. Provid them with  the equipments to produce nutritional ( fish wafers, fish powder). 3. Preparing and packing fish wafers and fish powder as a complementary food for children</t>
  </si>
  <si>
    <t>Costal Community</t>
  </si>
  <si>
    <t>Agr extension workers/Farmers</t>
  </si>
  <si>
    <t xml:space="preserve">Promote household and small scale food preservation and storage practices  (targeting women) </t>
  </si>
  <si>
    <t>Develop a standard guideline for IYCF corners including supervision checklist and Update IYCF guidelines</t>
  </si>
  <si>
    <t>Conduct 3 days workshop to introduce BFHI and assessment of situation</t>
  </si>
  <si>
    <t>Establishment of a number of aquaponics (1600) integrated fish farming units, in the HHs yards with the aim of food diversification and the use of fish waste as a natural fertilizer that increases the production of plants.</t>
  </si>
  <si>
    <t>Support small scale livestock  argeting 11000 HHs/women (production in rural farms where possible  )</t>
  </si>
  <si>
    <t>Establishment of units for preparing and packing fish wafers and fish powder as a complementary food for children targeting 800 women</t>
  </si>
  <si>
    <t>NationalCommunity</t>
  </si>
  <si>
    <t>Nurses/ Clinical officers/ Medical students/HFs Hws</t>
  </si>
  <si>
    <t>Train 7616 school's health supervisors on guidance to develop the capacity of school health workers in improving the nutritional and health status of mothers and children</t>
  </si>
  <si>
    <t xml:space="preserve">1. Nominate and select the committee  for designing and develop  updated integreted cMAM curiiculumf and Training guid and materials.
2. Conduct TOT for 200  govermental/distric trainers. 
</t>
  </si>
  <si>
    <t>Provide Conditional cash Assistance Transfer to HHs which has U5 children,to  reduce AM among  the most vulnerable BNFs, and  to enable targeted  HHs  to purchase food and necessities at targeted area.</t>
  </si>
  <si>
    <t xml:space="preserve">Most vulnerable Community </t>
  </si>
  <si>
    <t>U5 children at targeted areas</t>
  </si>
  <si>
    <t>Media/Community level</t>
  </si>
  <si>
    <t>Rural women</t>
  </si>
  <si>
    <t xml:space="preserve">1. Conduct awareness sessions on RH issues and required guidlines , as  selcted Universities centers/community centers,
2.Provision required furnitures and materials and medical requirments and ICEs materials
3. Provision incentives for HWs (at least a gynecologist,midwife,Pharmacist and officer).
</t>
  </si>
  <si>
    <t>Conduct training workshops for 1600 women on methods of preserving and storing foods in homes &amp; food industry.</t>
  </si>
  <si>
    <t>Provide access to potable water for displaced persons for 1,333,332 IDPs.</t>
  </si>
  <si>
    <t>TOT Training of 4,666 field teams in chlorination, environmental sanitation and community awareness with a focus on rural areas most deprived of water and sanitation services, with a focus on training women</t>
  </si>
  <si>
    <t>Cash vouchers,particularly targeted at improving dietary consumption of fruits and vegetables at household level</t>
  </si>
  <si>
    <t>PLW/U2 children</t>
  </si>
  <si>
    <t>Providing daily/weekly dietery consumption of fruits and vegetable at 4000 HHs level at targeted  southern and northern governoartes</t>
  </si>
  <si>
    <t xml:space="preserve">Strengthen food value chains that aim to increase the accessibility and affordability of sustainable healthy diets for women of reproductive age (minimum diet diversity with an emphasis on animal source foods, pulses, fruits and vegetables and fortified foods as needed)    
(Multi-Sectoral Nutrition Action Plan - 2021-2023)                </t>
  </si>
  <si>
    <t>Conditional cash incentives for families of girl students (Multi-Sectoral Nutrition Action Plan - 2021-2023)</t>
  </si>
  <si>
    <t>Improve WASH in schools  and Community (Multi-Sectoral Nutrition Action Plan - 2021-2023)</t>
  </si>
  <si>
    <t>By 2025, the rate of exclusive breastfeeding in the first 6 months will increase up to at least 50% and at least 40% of children between 6-23 months consume a minimum diet diversity with an emphasis on animal source foods, pulses, fruits and vegetables</t>
  </si>
  <si>
    <t xml:space="preserve">Strengthening monitoring BMS code violations  </t>
  </si>
  <si>
    <t>Provide cash assistance (condtional &amp; unconditional) to reduce  the  vulnerability beneficiaries,  and  to  enable  targeted  households  to purchase food and necessities  (Multi-Sectoral Nutrition Action Plan - 2021-2023)</t>
  </si>
  <si>
    <t>General food assistance (GFA)</t>
  </si>
  <si>
    <t>Provide Conditional cash Assistance Transfer to HHs which has U5 children,to  reduce AM among  the  vulnerability beneficiaries, and   to  enable  targeted  HHs  to purchase food and necessities at targeted area.</t>
  </si>
  <si>
    <t xml:space="preserve">Increase immunization  coverage </t>
  </si>
  <si>
    <t xml:space="preserve">Rehabilitation and maintenance of all school toilet facilities </t>
  </si>
  <si>
    <t>National Level/Community</t>
  </si>
  <si>
    <t>National level/local authorities/Officials/leaders</t>
  </si>
  <si>
    <t>Costal /Rural Communities</t>
  </si>
  <si>
    <t>Households wih girls
Slums</t>
  </si>
  <si>
    <t>Familes with girls
The most poor and morganalised girls and women from 15-40y</t>
  </si>
  <si>
    <t>Information staff/Management staff</t>
  </si>
  <si>
    <t>National/U2 children</t>
  </si>
  <si>
    <t>Community level/National/ Governorates level</t>
  </si>
  <si>
    <t>Nationa/lHHs/Community
Food safety department in MOPHP</t>
  </si>
  <si>
    <t>Field team memebers/women prefere/IDPs/community</t>
  </si>
  <si>
    <t>Community/HFs/Hospitals of maternity and newborn</t>
  </si>
  <si>
    <t>Academic maternal and Pediatric ,WHO,UNICEF experts.
HF staff/Coordinators/HWs  on IYCF services trained/Trainer's trained for BFHI in hospital/</t>
  </si>
  <si>
    <t>National level/Tageted Hospitals of maternity and newborn services /HFs/Community/National and hub Clusters</t>
  </si>
  <si>
    <t xml:space="preserve">HWs on IYCF services in maternity hospitals/PLWs-U2-U5Humanitarian Partners/decision makers in MOPHP/leaders,decision makers,officels/HFs Staff/ </t>
  </si>
  <si>
    <t>PLWs/Community  / HFs providing counselling services /supervisors/ and Pharmacies/MoPHP,UNICEF,WHO partners/</t>
  </si>
  <si>
    <t>RURAL WOMEN/farmers/</t>
  </si>
  <si>
    <t xml:space="preserve">Central in Aden and Sana'a/Govermental&amp;District level/Schools/Community </t>
  </si>
  <si>
    <t>Health supervisors of schools/Community outreach teams&amp; schools representatives /mothers&amp;children</t>
  </si>
  <si>
    <t>HFs/Community/TFCs/Tageted Districts</t>
  </si>
  <si>
    <t>Children 6-23 month/6-59 months children /HWs/SAM Children 6-59 months/SAM complicated Children 0-59 months</t>
  </si>
  <si>
    <t>National/Governorate/Community level</t>
  </si>
  <si>
    <t>Centeral/gover nutrition surveillance team and health workers/ Survillance team/RRTs/Community outreach teams&amp; schools representatives</t>
  </si>
  <si>
    <t>UNICEF/WHO
NNGOs / UNHCR /INGOs</t>
  </si>
  <si>
    <t>MOPHP/Governorate Health Offices (GHO)/Distrect Health Offices (DHO)
Local councils</t>
  </si>
  <si>
    <t>UNFPA/UNICEF/WHO/UNHCR 
INGOs/NNGOs</t>
  </si>
  <si>
    <t xml:space="preserve">National Government (MoPHP) responsible for coordination/Implementation/supervision.  
National Government (MoPHP) responsible circulate the laws/ print and transportation the brochers .
Governorate authorities  responsible for laws  enforcement control/Local Government (GHO,DHO) responsible for selection CHNVs and the implementation
Local councils  </t>
  </si>
  <si>
    <t xml:space="preserve">Unicef responsible for technical support /Donars responsible for costs
INGOs/NNGOs  responsible for activity implementaion </t>
  </si>
  <si>
    <t>MOPHP/Ministry of High Education (MOHE)
Gove Universities
Local councils</t>
  </si>
  <si>
    <t>EU/UNDP
Enterpren/MFI
FAO/WFP</t>
  </si>
  <si>
    <t>MOPHP/MOE - School feeding Dep
Local authorities</t>
  </si>
  <si>
    <t>UNICEF/WFP
NNGOs &amp; INNGOs</t>
  </si>
  <si>
    <t>GIZ / UNICEF
WASH/Edu/H and Nutrtion cluster
INGOs/NGOs</t>
  </si>
  <si>
    <t>MOPHP: coorindation and  supervision /GHO/DHOs</t>
  </si>
  <si>
    <t>MOPHP/GHO/DHOs</t>
  </si>
  <si>
    <t>MOPHP/GHO/DHO/Local Authority</t>
  </si>
  <si>
    <t>Unicef responsible for technical support 
Donars responsible for costs
NGO responsible for activity implementaion and Nutrition cluster</t>
  </si>
  <si>
    <t>WB
Unicef responsible for technical support 
NGO responsible for activity implementaion and Nutrition cluster</t>
  </si>
  <si>
    <t>Donars responsible for costs
UNICEF responsible for technical support and distropution the  infrastructure and equipment
WHO/
NGOs/INGOs</t>
  </si>
  <si>
    <t xml:space="preserve">MOPHP/MOAI/MOTI /Yemen Standardization, Metrology and Quality Control Organization (YSMO)
National Committee for Regulating the Food Safety </t>
  </si>
  <si>
    <t>WHO/FAO/IFAD
NGOs/INGOs</t>
  </si>
  <si>
    <t>MOAI/MOWE/MOTI
MOPHP/local authorities</t>
  </si>
  <si>
    <t>UNICEF/ FAO/WASH/FSAC cluster
Oxfam/IFAD
NGOs/INGOs</t>
  </si>
  <si>
    <t>WHO/FAO/IFAD
NGOs</t>
  </si>
  <si>
    <t>Donors to provide technical and financial support
FSAC/NNGOs/INGOs</t>
  </si>
  <si>
    <t>UNICEF/WASH cluster
NGOs/INGOs</t>
  </si>
  <si>
    <t>UNICEF/IOM,UNHCR /UNOPS</t>
  </si>
  <si>
    <t>UNICEF/ Oxfam/CARE int
IOM, UNHCR /UNOPS
/NNGOs/INGOs</t>
  </si>
  <si>
    <t>GIZ
UNICEF/WASH/Edu/H and Nutrtion cluster
INGOs/NGOs</t>
  </si>
  <si>
    <t>MOE/Ministry of Planning (MOP)/MOPHP</t>
  </si>
  <si>
    <t>Donars responsible for costs
UNICEF /WHO responsible for technical support 
Nutrition cluster</t>
  </si>
  <si>
    <t>MOPHP/MOTI
local authorities</t>
  </si>
  <si>
    <t>FAO/WFP/SFD/UNDP/ACF
Nutrition cluster&amp;FSAC
NGOs/INGOs</t>
  </si>
  <si>
    <t>MOE /MOPHP/Schisostomaisis programm/MOE offices/GHO/DHO</t>
  </si>
  <si>
    <t>UNICEF/WHO
Education and Nutrition Clusters / 
GIZ/NNGOs and INGOs/H/N clusters</t>
  </si>
  <si>
    <t xml:space="preserve">FAO/WFP/IFAD/ACF/FSAC
Academic </t>
  </si>
  <si>
    <t xml:space="preserve">National Government (MoPHP) responsible for coordination and supervision 
Local  Government (GHO,DHO) responsible for regular  request the quantities 
</t>
  </si>
  <si>
    <t xml:space="preserve">MOPHP/GHO/DHO
</t>
  </si>
  <si>
    <t>UNICEF
WFP/ UNHCR 
FSAC/Nutrition clusters
Community leaders</t>
  </si>
  <si>
    <t xml:space="preserve">WHO/UNICEF/WFP/FAO  ( Nutrition &amp; Food Security) Clusters / 
FSAC/EU/IFAD
WB/Codex Alimentarius 
Academic ent </t>
  </si>
  <si>
    <t xml:space="preserve">WHO/UNICEF/FAO
Academic </t>
  </si>
  <si>
    <t>Donors to provide technical and financial support
WHO - FAO 
FSAC/H&amp;N clusters/NGOS/INGOs
community leaders</t>
  </si>
  <si>
    <t>MOAI / MOAFW/SFD
Agri offices/local authorities/</t>
  </si>
  <si>
    <t>FAO/WFP/IFAD/FSAC
ACF/NNGOs
community leaders</t>
  </si>
  <si>
    <t>MOAI / MOAFW/SFD
Agri offices/local authorities</t>
  </si>
  <si>
    <t xml:space="preserve">MOFW/MOPHP
local authorities/ </t>
  </si>
  <si>
    <t>FAO/WFP/FSAC
NNGOs/INGOs
community leaders</t>
  </si>
  <si>
    <t xml:space="preserve">UNICEF/WHO/Nutrition cluster
NNGOs/INNGOs
Academic , experts </t>
  </si>
  <si>
    <t>National Government (MoPHP) responsible for coordination and supervision  
Local Government (GHO,DHO) responsible for coordination and supervision
Local authorities/</t>
  </si>
  <si>
    <t>Micronutrient Supplementations (Iron folate)</t>
  </si>
  <si>
    <t>Provide water tanks, clean safe drinking water and enhance the healthy nutrition and hygiene practices in the targeted schools</t>
  </si>
  <si>
    <t>National level/Community</t>
  </si>
  <si>
    <t xml:space="preserve">Revitalize the national Codex committee (Food hygiene and food regulation) </t>
  </si>
  <si>
    <t>Enhancing community knowledge on food safety and hygiene practices</t>
  </si>
  <si>
    <t>World Bank
FAO/WFP/Al-Amal Microfinince Bank
FSAC/Protection cluster</t>
  </si>
  <si>
    <t>UNDP/Al-Amal Micrfinance Bank /ROWAD Org /REYADAH foundation</t>
  </si>
  <si>
    <t>MOAI/Sana'a Uni/SDF/Micro Finice Institutions(MFIs)</t>
  </si>
  <si>
    <t>MOE/SWF/SFD
 Ministry of Planning, implementation, standardized M&amp;E
Ministry of Technical Educaction and Vocational Training/MFIs/Ministry Of Social Affairs and Labor /Al-Amal Microfinice Bank</t>
  </si>
  <si>
    <t>UNICEF /WFP    Partners: Support with funding, planning, implementation, standardized M&amp;E
Food Security and Agricultural Cluster
local community/
Al-Amal foundation,SMEPS,..ect</t>
  </si>
  <si>
    <t>MOWE/General Authority of Rural Water supply Projects-Emergency Unit
local authorities/Local Water and Sanitation Corporations(LWSC)</t>
  </si>
  <si>
    <t xml:space="preserve">MOWE/GARWAP-ER/LWSC
Loacal authority </t>
  </si>
  <si>
    <t>MWE HRD Centre and specialized consultants
 Water Sector, Environmental Sector and Partners
Water Agencies/MWE( Epidemological and water sector)
GARWAP/Water Agencies</t>
  </si>
  <si>
    <t>UNICEF/WHO
NNGOs/INNGOs/UNHCR
Nutrition cluster 
Community leaders</t>
  </si>
  <si>
    <t>MOFW/MOAI/MOPHP/YASMO/MOWE/MOTI
Ministry of Law Affairs (MOLA) /MOAI
SFD/
/Ministry of legal Affairs (MOLA)</t>
  </si>
  <si>
    <t>MOPHP/GHOs/DHOs
local authorities/DHO/</t>
  </si>
  <si>
    <t>Donars responsible for costs
UNICEF/WHO responsible for technical support
NGOs/INGOs
Academic schools,pediatric experts /Academic Universities,pediatric,maternity and newborn</t>
  </si>
  <si>
    <t xml:space="preserve">MOPHP/GHOs/DHOs
MOLA/MOI/ </t>
  </si>
  <si>
    <t>Donars responsible for costs
UNICEF /WHO responsible for technical support 
Nutrition cluster
Acdemic institutions,experts /gynecologists/Lawyers
physicians/Pediatricians</t>
  </si>
  <si>
    <t>WFP/UNICEF/WHO/FAO</t>
  </si>
  <si>
    <t>MOPHP/National Survillance department/ Officials /GHO/DHOs/Local authorites</t>
  </si>
  <si>
    <t>Donars responsible for costs
UNICEF/WHO  responsible for technical support /INGOS/NNGOS
Nutrition cluster
community leaders
Academi nutritionist</t>
  </si>
  <si>
    <t xml:space="preserve">Improve access to age-appropriate nutritious, affordable and sustainable foods through social protection transfers (cash or in kind) targeting at risk children and women 
(GAP potential narrative statement adopted)  </t>
  </si>
  <si>
    <t>MOPHP/GHOs/DHOs/SFD/
local authorities</t>
  </si>
  <si>
    <t xml:space="preserve">By 2025, we will increase by 50% the coverage of treatment services for children with wasting </t>
  </si>
  <si>
    <t>Increase 15% more coverage every year</t>
  </si>
  <si>
    <t>SAM with complications Coverage against Annual Caseload 2019 was  35% compared with Annual caseload according to 2020 Nutritional cluster data.</t>
  </si>
  <si>
    <t>SAM and MAM U% and MAM PLW Coverage against Annual Caseload 2020 was 52% and 40% and 45%  respectly with cure rate 87% ,90% and 92% respectively(.according to 2020 Nutrition cluster data)</t>
  </si>
  <si>
    <t xml:space="preserve">Provision of micronutrient supplements (MNP)  (iron and folic acid);
Food Fortification National Situation Analysis (Ghee, oil, wheat flour and salt) </t>
  </si>
  <si>
    <t>Academic maternal and Pediatric experts
HF staff/Coordinators/ CHVs in targeted hospitals
HWs, CHVs, community
HWs and Health staff
Targeted Community
MOPHP and H&amp;N clusters staff
PLW and U2 children
trained/Trainer's trained for BFHI in hospital/</t>
  </si>
  <si>
    <t xml:space="preserve"> Implement and expand Baby-Friendly Community Initiative- BFCI  </t>
  </si>
  <si>
    <t>OUTCOME 4:  OPERATIONAL FRAMEWORK</t>
  </si>
  <si>
    <r>
      <rPr>
        <b/>
        <sz val="12"/>
        <color theme="1"/>
        <rFont val="Calibri"/>
        <family val="2"/>
        <scheme val="minor"/>
      </rPr>
      <t>Background:</t>
    </r>
    <r>
      <rPr>
        <sz val="12"/>
        <color theme="1"/>
        <rFont val="Calibri"/>
        <family val="2"/>
        <scheme val="minor"/>
      </rPr>
      <t xml:space="preserve">
</t>
    </r>
    <r>
      <rPr>
        <b/>
        <sz val="12"/>
        <color theme="1"/>
        <rFont val="Calibri"/>
        <family val="2"/>
        <scheme val="minor"/>
      </rPr>
      <t>Acute malnutrition</t>
    </r>
    <r>
      <rPr>
        <sz val="12"/>
        <color theme="1"/>
        <rFont val="Calibri"/>
        <family val="2"/>
        <scheme val="minor"/>
      </rPr>
      <t xml:space="preserve">: is a major public health problem in Yemen associated with very high rates of morbidity and mortality. Even before the 2015 outbreak of widespread conflict, Yemen was experiencing extreme and protracted poverty and humanitarian needs. The economy has shrunk massively, resulting in decreased public service delivery capacity across sectors. As a consequence, Yemen is experiencing the largest humanitarian crisis in the world. In 2019, the United Nations (UN) estimated that 24.1 million people—80 percent of the population—were in need of humanitarian assistance, of which 10 million were one step away from starvation. 
In 2013 the Yemen National Health and Demographic Survey (YNHDS) found that 16.3 percent of children under 5 years of age in Yemen were wasted and 5.2 percent were severely wasted.  Boys showed higher wasting rates than girls (17.8 percent and 14.4 percent, respectively), and children from rural areas showed higher rates than their peers from urban areas (GOY MOPHP and CSO and PAPFAM, 2013). According to the recent mix of 2016/2017/2018 and 2019 SMART surveys, of the 21-livelihood based SMART surveys conducted in 12 governorates representing 165 districts in Yemen, 8 of the surveys indicated a deteriorating nutrition situation, 9 remained in the same level and only 4 indicated an improvement. In 2021, overall 16 percent increase in global acute malnutrition caseload at national level from 1.96million in 2020 to 2.26million children.
Over 2.25 million cases of children aged 0 to 59 months, and more than a million cases of pregnant and lactating women, are projected to suffer from acute malnutrition in the course of 2021 in Yemen. Among them, 21% of were under 6 months of age, 26% were found suffering from wasting and referred to the appropriate nutrition programmes, Hodeida and Taizz had the highest proportions of acute malnutrition, and 47% were underweight.
</t>
    </r>
    <r>
      <rPr>
        <b/>
        <sz val="12"/>
        <color theme="1"/>
        <rFont val="Calibri"/>
        <family val="2"/>
        <scheme val="minor"/>
      </rPr>
      <t>Chronic malnutrition (stunting)</t>
    </r>
    <r>
      <rPr>
        <sz val="12"/>
        <color theme="1"/>
        <rFont val="Calibri"/>
        <family val="2"/>
        <scheme val="minor"/>
      </rPr>
      <t xml:space="preserve"> remains of high concern affecting 45% of screened children, and exclusive breastfeeding among infants under 6 months of age shows very low average rates (11%), which still lags behind the WHO global targets 2025 (at least 50%) suggesting causal linkages between suboptimal breastfeeding practices and high levels of acute and chronic malnutrition.
Sub optimal IYCF practices significantly increases the risk of acute and chronic malnutrition and micronutrient deficiencies.  Based on the 2013 DHS report, only 10.3 per cent of infants under 6 months were exclusively breastfed, and only 59.7 per cent of children 6-9 months were given timely introduction of complementary food. 
Furthermore, 2.3 million of PLWs and 4.7 million of children under 5 need micronutrient supplementations, considering that anemia prevalence in children aged 6-59 months is 86 per cent and in PLWs 71 per cent. The total population in need of nutrition services is estimated to be about 7.1 million relatively similar to 2018 estimates based on under-fives in need of micronutrient supplementation and PLWs that in need of IYCF counseling. 
Aiming to address direct, underlying and basic causes of malnutrition, the MSNAP is structured around three main priority areas: i) Increase in access and utilization of nutrition-specific services and sensitive interventions. This includes improving infant and young child feeding practices, preventative and curative nutrition, maternal and child health and nutrition interventions; 2) Increase in access to nutrition-sensitive activities. This comprises the areas of social protection; food production; processing and retail; fisheries; water, sanitation and hygiene; and education and school-based interventions; 3) Strengthening government leadership, national policies and capacities.
Yemen hosts over 141,000 refugees and asylum seekers in almost all governorates but majority are in Aden, Sana'a and Hadramout. In addition to a refugee camp in Lahj governorate. Majority of refugees are from Somalia. UNHCR provides health and nutrition support to Kharaz camp clinic and two governmental clinics- in Aden and Sana’a.   
Depletion of government funding resulted in a discontinuation of many public services, including health and education. Furthermore, food insecurity is driven by high food prices, unemployment and disrupted livelihoods, which are exacerbated by the economic crisis. Currency fluctuations, fuel shortages and an increase in national prices provide an additional burden on the economy and increase households’ expenses, hence jeopardizing households’ access to food. Domestic agriculture, livestock and fish production has the potential to contribute to improvements, but Yemen’s actual domestic production only covers around 25 to 30 percent of its actual food needs, and there is a high reliance on imports where, for example, 90 percent of the wheat consumed is imported.
Women’s social and economic empowerment also has a strong impact on family and child welfare, and the low status of women and poor maternal reproductive health continues to impact malnutrition. In addition, early, frequent and closely spaced pregnancies affect maternal health, as well as pregnancy outcomes. There has been an increase in a number of risk factors, including maternal malnutrition, continued high numbers of teenage pregnancies and poor access to adequate pre- and postnatal care services in a number of governorates.
</t>
    </r>
    <r>
      <rPr>
        <b/>
        <sz val="12"/>
        <color theme="1"/>
        <rFont val="Calibri"/>
        <family val="2"/>
        <scheme val="minor"/>
      </rPr>
      <t>Child malnutrition</t>
    </r>
    <r>
      <rPr>
        <sz val="12"/>
        <color theme="1"/>
        <rFont val="Calibri"/>
        <family val="2"/>
        <scheme val="minor"/>
      </rPr>
      <t xml:space="preserve"> causes about 40 percent of childhood mortality globally (Independent Expert Group of the Global Nutrition Report, 2018). The United Nations Inter-Agency Group for Child Mortality Estimation put the figures for child mortality per 1,000 live births in Yemen at 55.4, 43.2 and 27.0 for children under five years of age, infants and neonates, respectively, in mid-2017 (World Bank, 2016). As of November 2018, an estimated 85,000 child deaths from malnutrition and associated diseases had occurred since the conflict escalated (Dyer, 2018). Causes of malnutrition in Yemen include deterioration of food insecurity, limited access to WASH and health services, poor infant and young feeding practices, high prevalence of morbidities (Malaria, diarrhea, respiratory infections among under-fives), the ongoing conflict, other various economic shocks and further compounding impact of COVID-19 pandemic.
Substantially higher levels of all childhood morbidities (diarrhea, acute respiratory infections, unspecified fever) have consistently been reported across SMART surveys conducted in Yemen from 2015 to 2019. The recent cholera outbreak in Yemen was the largest recorded since epidemiological records began, with immense consequences to human life and well-being. Rates of infection remain high. The cumulative total number of suspected cholera cases between January 2018 and 1 September 2019 only was almost a million (991,674), with a fatality rate of 0.14 percent, accounting for 1,350 deaths. One-quarter of those cases were children under 5 years of age. The outbreak is widespread, having affected 305 of 333 districts in Yemen by September 2019 (WHO, 2019). The YNHDS reported only 10.3 percent of infants were exclusively breastfed for the first 6 months of life.  Only one-fifth of children between 6 and 24 months of age met the recommended Minimum Dietary Diversity.
Inadequate food consumption, referring to an inadequate quality and quantity of the daily diet, is one of the key drivers/causes of child and maternal undernutrition. Hunger and inadequate food intake are widespread in Yemen. The percentage of households experiencing hunger, at least for one night over the month prior to the survey, increased dramatically from 13.5 percent in 2014 to 43.0 percent in 2016. Only 37 percent of the households consumed an acceptable diet in 2016. This indicates a steady decline in the quality of the diet from 2014, 2011 and 2009, when 59, 66 and 68 percent of households, respectively, were found to consume an acceptable diet (WFP, FAO, UNICEF, Food Security Cluster and GOY, 2017).
A national survey conducted in 2016 found the food types consumed on a daily basis and most frequently in Yemen were staples such as rice, bread and pasta, as well as sugar and fats. Other food items that are highly recommended and important sources of essential vitamins, minerals and proteins—such as pulses, vegetables, fruits or animal-sourced foods—were found to be eaten less frequently. Eggs were reported not to be part of the diet. Households of poorer or borderline consumption consumed bread, sugar and fats equally often but other nutritionally valuable items less frequently. Approximately half of households did not meet their energy requirements, and almost two-thirds of the households (62 percent) reported reducing the number or meals and portion sizes as a consequence of the rising food shortage (WFP, FAO, UNICEF, Food Security Cluster and GOY, 2017). Data on food consumption in Yemen disaggregated by gender is sparse. The Minimum Acceptable Diet for Women was assessed by the WFP’s regular Vulnerability Analysis and Mapping exercise amongst a relatively small sample of 432 women in May 2019. Results showed that more than 90 percent of the women surveyed did not reach the minimum requirements of consuming at least five out of the ten food groups, and 75 percent consumed only three food groups, indicating serious shortcoming in the quality of women’s diets (WFP and World Bank, 2019).
The majority of food for household consumption in Yemen is either purchased from markets, using household income and cash-based payments or credits, or received through community or local support networks. Humanitarian food assistance has also become increasingly important, reaching about one-third of the population in 2019, or approximately 6 to 7 million people, on a monthly basis. The Social Welfare Fund (SWF) supports approximately 9 million most vulnerable households with payments covering about one-third of the cost of a minimum food basket. About nine out of ten beneficiaries use those transfers to purchase basic foods (FEWSNET, 2019a).
</t>
    </r>
    <r>
      <rPr>
        <b/>
        <u/>
        <sz val="12"/>
        <color theme="1"/>
        <rFont val="Calibri"/>
        <family val="2"/>
        <scheme val="minor"/>
      </rPr>
      <t xml:space="preserve">Key drivers:  </t>
    </r>
    <r>
      <rPr>
        <sz val="12"/>
        <color theme="1"/>
        <rFont val="Calibri"/>
        <family val="2"/>
        <scheme val="minor"/>
      </rPr>
      <t xml:space="preserve">
The UNICEF conceptual framework identifies three levels of causes of malnutrition which are contributing factors to acute malnutrition that are common in the majority of the zones and typically co-exist. These can be categorized as: 
</t>
    </r>
    <r>
      <rPr>
        <b/>
        <sz val="12"/>
        <color theme="1"/>
        <rFont val="Calibri"/>
        <family val="2"/>
        <scheme val="minor"/>
      </rPr>
      <t>I. Immediate causes</t>
    </r>
    <r>
      <rPr>
        <sz val="12"/>
        <color theme="1"/>
        <rFont val="Calibri"/>
        <family val="2"/>
        <scheme val="minor"/>
      </rPr>
      <t xml:space="preserve">:  operating at the individual level as:
1. </t>
    </r>
    <r>
      <rPr>
        <b/>
        <sz val="12"/>
        <color theme="1"/>
        <rFont val="Calibri"/>
        <family val="2"/>
        <scheme val="minor"/>
      </rPr>
      <t>High prevalence of communicable diseas</t>
    </r>
    <r>
      <rPr>
        <sz val="12"/>
        <color theme="1"/>
        <rFont val="Calibri"/>
        <family val="2"/>
        <scheme val="minor"/>
      </rPr>
      <t>es is one of the most common immediate causes of acute malnutrition among children. Two in every five children were suffering from diarrhea in the north and one in four children was affected by diarrhea in the south. About 60% of the children in the north and 25% of the children in the south were affected by malaria/fever. More than 50% of the children are affected by Acute Respiratory Infections (ARI) in the north and more than 25% in the south. High morbidity burden in some of the zones are also linked to disease outbreaks, such as suspected cases of cholera, particularly in governorates – Abyan, Marib, Hodeidah, and Hajah – that were affected by extensive flooding during the rainy season.
2.</t>
    </r>
    <r>
      <rPr>
        <b/>
        <sz val="12"/>
        <color theme="1"/>
        <rFont val="Calibri"/>
        <family val="2"/>
        <scheme val="minor"/>
      </rPr>
      <t xml:space="preserve">  Poor quality and quantity of food consumption </t>
    </r>
    <r>
      <rPr>
        <sz val="12"/>
        <color theme="1"/>
        <rFont val="Calibri"/>
        <family val="2"/>
        <scheme val="minor"/>
      </rPr>
      <t xml:space="preserve">among children is a major contributing factor to acute malnutrition. Minimum Dietary Diversity is less than 40% in the north and around 50% in the south, indicating low levels of nutrient adequacy in children’s food consumption. 
</t>
    </r>
    <r>
      <rPr>
        <b/>
        <sz val="12"/>
        <color theme="1"/>
        <rFont val="Calibri"/>
        <family val="2"/>
        <scheme val="minor"/>
      </rPr>
      <t>II. Underlying causes: influencing households and communities</t>
    </r>
    <r>
      <rPr>
        <sz val="12"/>
        <color theme="1"/>
        <rFont val="Calibri"/>
        <family val="2"/>
        <scheme val="minor"/>
      </rPr>
      <t xml:space="preserve">
1. </t>
    </r>
    <r>
      <rPr>
        <b/>
        <sz val="12"/>
        <color theme="1"/>
        <rFont val="Calibri"/>
        <family val="2"/>
        <scheme val="minor"/>
      </rPr>
      <t>Elevated levels of acute food insecurity</t>
    </r>
    <r>
      <rPr>
        <sz val="12"/>
        <color theme="1"/>
        <rFont val="Calibri"/>
        <family val="2"/>
        <scheme val="minor"/>
      </rPr>
      <t xml:space="preserve"> is a major contributing factor to acute malnutrition, both in the north and in the south. While all the 22 zones in the north are projected to be in IPC Acute Food Insecurity Phase 3 or above, 17 of the 19 zones in the south are most likely to be in IPC Acute Food Insecurity Phase 3 or above between January and March 2021.
2. </t>
    </r>
    <r>
      <rPr>
        <b/>
        <sz val="12"/>
        <color theme="1"/>
        <rFont val="Calibri"/>
        <family val="2"/>
        <scheme val="minor"/>
      </rPr>
      <t xml:space="preserve"> Poor Infant and Young Child Feeding practices: </t>
    </r>
    <r>
      <rPr>
        <sz val="12"/>
        <color theme="1"/>
        <rFont val="Calibri"/>
        <family val="2"/>
        <scheme val="minor"/>
      </rPr>
      <t>The exclusive breastfeeding prevalence is &lt;35% across all zones in the north and it is &lt;25% in more than 60% of the zones in the south.
3.</t>
    </r>
    <r>
      <rPr>
        <b/>
        <sz val="12"/>
        <color theme="1"/>
        <rFont val="Calibri"/>
        <family val="2"/>
        <scheme val="minor"/>
      </rPr>
      <t xml:space="preserve"> Poor access to nutrition and health services</t>
    </r>
    <r>
      <rPr>
        <sz val="12"/>
        <color theme="1"/>
        <rFont val="Calibri"/>
        <family val="2"/>
        <scheme val="minor"/>
      </rPr>
      <t xml:space="preserve"> as a result of the conflict is a major problem in several zones. In addition, a decline in access and utilization of health and nutrition services as a result of the COVID-19 pandemic has been noted across all zones. As of July 2020, there was an estimated 25-49% decrease in health programme coverage, severely reducing the provision of routine health and nutrition services. This pattern was not only attributed to reduced utilization due to fear and anxiety associated with contracting COVID-19 at the health facilities, but also due to disruption caused by floods and conflict in some places. Furthermore, the pre-existing vulnerabilities in the health sector, mainly related to inadequate and ill-resourced health facilities, the decrease in coverage of health and nutrition programme activities (nutrition screening at community level and inability of many children to access child health and nutrition services;) have further rolled back the gains made in preceding seasons. As a result, the majority of children below five years are at increased risk of acute malnutrition or experiencing further deterioration in their nutrition status.
4. </t>
    </r>
    <r>
      <rPr>
        <b/>
        <sz val="12"/>
        <color theme="1"/>
        <rFont val="Calibri"/>
        <family val="2"/>
        <scheme val="minor"/>
      </rPr>
      <t>Poor water, sanitation and hygiene (WASH) service</t>
    </r>
    <r>
      <rPr>
        <sz val="12"/>
        <color theme="1"/>
        <rFont val="Calibri"/>
        <family val="2"/>
        <scheme val="minor"/>
      </rPr>
      <t>s are a major concern in all zones.
iii</t>
    </r>
    <r>
      <rPr>
        <b/>
        <sz val="12"/>
        <color theme="1"/>
        <rFont val="Calibri"/>
        <family val="2"/>
        <scheme val="minor"/>
      </rPr>
      <t xml:space="preserve">. Basic causes around the structure and processes of societies: </t>
    </r>
    <r>
      <rPr>
        <sz val="12"/>
        <color theme="1"/>
        <rFont val="Calibri"/>
        <family val="2"/>
        <scheme val="minor"/>
      </rPr>
      <t xml:space="preserve">These causes are the direct and indirect effect of COVID-19, economic shocks and conflict. 
1. </t>
    </r>
    <r>
      <rPr>
        <b/>
        <sz val="12"/>
        <color theme="1"/>
        <rFont val="Calibri"/>
        <family val="2"/>
        <scheme val="minor"/>
      </rPr>
      <t>The COVID-19 pandemic has caused a reduction in</t>
    </r>
    <r>
      <rPr>
        <sz val="12"/>
        <color theme="1"/>
        <rFont val="Calibri"/>
        <family val="2"/>
        <scheme val="minor"/>
      </rPr>
      <t xml:space="preserve"> remittances as a result of a number of factors. Lockdown in neighboring countries, reduced access to markets, difficulty maintaining employment and an oil price drop, affecting foreign currency contribution to the local economy, had a compounding negative effect on acute malnutrition. Fear and anxiety related to COVID-19 have been an impediment, although community awareness programmes have been mounted to increase the uptake of services. 
2. </t>
    </r>
    <r>
      <rPr>
        <b/>
        <sz val="12"/>
        <color theme="1"/>
        <rFont val="Calibri"/>
        <family val="2"/>
        <scheme val="minor"/>
      </rPr>
      <t xml:space="preserve"> Economic shocks</t>
    </r>
    <r>
      <rPr>
        <sz val="12"/>
        <color theme="1"/>
        <rFont val="Calibri"/>
        <family val="2"/>
        <scheme val="minor"/>
      </rPr>
      <t xml:space="preserve"> such as delayed salary payments have also had an adverse effect on acute malnutrition by reducing household purchasing power and impacting food consumption. 
3. </t>
    </r>
    <r>
      <rPr>
        <b/>
        <sz val="12"/>
        <color theme="1"/>
        <rFont val="Calibri"/>
        <family val="2"/>
        <scheme val="minor"/>
      </rPr>
      <t>The escalating armed conflict</t>
    </r>
    <r>
      <rPr>
        <sz val="12"/>
        <color theme="1"/>
        <rFont val="Calibri"/>
        <family val="2"/>
        <scheme val="minor"/>
      </rPr>
      <t xml:space="preserve"> remains one of the main root causes of acute malnutrition during the current analysis period in several zones. New conflicts in Marib and Al Jawf have caused displacement, especially in Marib city, which was already hosting more than half a million IDPs before the conflict. Surrounding governorates, in particular Ad Dhale’e and Al-Bayda, are expected to receive an influx of new IDPs due to the new conflict in Marib and Al Jawf. The conflict not only affects the delivery of health and nutrition and other humanitarian interventions, but also the markets and supplies. Additionally, new and protracted conflict has caused damages to livelihoods.
4. </t>
    </r>
    <r>
      <rPr>
        <b/>
        <sz val="12"/>
        <color theme="1"/>
        <rFont val="Calibri"/>
        <family val="2"/>
        <scheme val="minor"/>
      </rPr>
      <t xml:space="preserve"> Several natural disaster</t>
    </r>
    <r>
      <rPr>
        <sz val="12"/>
        <color theme="1"/>
        <rFont val="Calibri"/>
        <family val="2"/>
        <scheme val="minor"/>
      </rPr>
      <t xml:space="preserve">s occurred during the period of January to July 2020. They include flooding and desert locusts that have negatively impacted nutrition by affecting food supplies to the markets and households, particularly in Marib Rural, Aljawf and part of Hadramout.
5.  </t>
    </r>
    <r>
      <rPr>
        <b/>
        <sz val="12"/>
        <color theme="1"/>
        <rFont val="Calibri"/>
        <family val="2"/>
        <scheme val="minor"/>
      </rPr>
      <t>Humanitarian food assistance programmes w</t>
    </r>
    <r>
      <rPr>
        <sz val="12"/>
        <color theme="1"/>
        <rFont val="Calibri"/>
        <family val="2"/>
        <scheme val="minor"/>
      </rPr>
      <t xml:space="preserve">ere halved in parts of the country because of funding cuts in April 2020 due to the worldwide spread of COVID-19. The halved rations continued during the analysis period. Furthermore, access has been limited in some areas, particularly those affected by conflict such as Marib and Al Jawf.
</t>
    </r>
    <r>
      <rPr>
        <b/>
        <u/>
        <sz val="12"/>
        <color theme="1"/>
        <rFont val="Calibri"/>
        <family val="2"/>
        <scheme val="minor"/>
      </rPr>
      <t>GAP Roadmap and SDG</t>
    </r>
    <r>
      <rPr>
        <sz val="12"/>
        <color theme="1"/>
        <rFont val="Calibri"/>
        <family val="2"/>
        <scheme val="minor"/>
      </rPr>
      <t xml:space="preserve">s:
The sectoral plans for achieving the SDGs have a strong focus on improving the nutrition situation. The nutrition interventions go beyond the SDG2 in tackling undernutrition and hunger and play a critical role in the transformation of the global agenda where nutrition is in the heart of sustainable development. Linkages between SDGs 1,2 and 3 are broad-spectrum in ensuring access to basic services and easing the global and national efforts to end poverty. The Yemeni government is stressing that successful nutrition interventions are a prerequisite for successful emergency response and health and sustainable development.
</t>
    </r>
    <r>
      <rPr>
        <b/>
        <sz val="12"/>
        <color theme="1"/>
        <rFont val="Calibri"/>
        <family val="2"/>
        <scheme val="minor"/>
      </rPr>
      <t>Goal:</t>
    </r>
    <r>
      <rPr>
        <sz val="12"/>
        <color theme="1"/>
        <rFont val="Calibri"/>
        <family val="2"/>
        <scheme val="minor"/>
      </rPr>
      <t xml:space="preserve">
By 2030, End all forms of malnutrition, including achieving, by 2025, the internationally agreed targets on stunting and wasting in children under 5 years of age, and address the nutritional needs of adolescent girls, pregnant and lactating women and older persons.
Indicators:
• Prevalence of undernourishment.
• Prevalence of moderate or severe food insecurity in the population, based on the Food Insecurity Experience Scale (FIES).
• Prevalence of stunting (height for age &lt;-2 standard deviation from the median of the World Health Organization (WHO) Child Growth Standards) among children under 5 years of age.
• Prevalence of malnutrition (weight for height &gt;+2 or &lt;-2 standard deviation from the median of the WHO Child Growth Standards) among children under 5 years of age, by type (wasting and overweight).
• Prevalence of anaemia in women aged 15 to 49 years, by pregnancy status (percentage).
</t>
    </r>
    <r>
      <rPr>
        <b/>
        <sz val="12"/>
        <color theme="1"/>
        <rFont val="Calibri"/>
        <family val="2"/>
        <scheme val="minor"/>
      </rPr>
      <t>Yemen Operational Roadmap’s Goal:</t>
    </r>
    <r>
      <rPr>
        <sz val="12"/>
        <color theme="1"/>
        <rFont val="Calibri"/>
        <family val="2"/>
        <scheme val="minor"/>
      </rPr>
      <t xml:space="preserve">
Reduce all forms of malnutrition in Yemen and ensure Yemeni children reach their full potential and contribute to the social and economic development of their families, communities and country.
Strategy and Methodology: 
Considering that the underlying causes of maternal and child morbidities are critically linked to the nutritional situation among women and children, this roadmap strategy focusses on the required advocacy efforts to enhance multi-sectoral coordination as part of the SUN-Yemen interventions. SUN movement promotes the positioning of nutrition agenda in the center of national planning for development for achieving nutrition security and resilience.
The Global Action Plan on Wasting has identified specific effective and cost-effective pathways to achieve 4 outcomes. These four pathways will not be the only approach that will be required, and it is anticipated and encouraged to adopt more actions across other complementary pathways. Nevertheless, these pathways will represent the primary focus of the collective response and as such, they provide the key path for identifying operational priorities and the individual commitments towards this Plan. Finally, in developing and implementing the GAP on Child Wasting, seven common principles will drive the process:
1. Promote government leadership and ownership of prevention and treatment of wasting in all   contexts and at all levels. 
2.   Re-position prevention at the center of our collective efforts to reduce the number of children suffering from wasting and increase the efficiency of our collective efforts.
3.  Prioritize scalable responses that are cost-effective, efficient and designed to be practical and feasible at scale, increasing access to hard-to-reach populations. 
4.  Enhance the life cycle approach to ensure inclusion of adolescents, pregnant women, breastfeeding women, infants 0-5 months and children 6-59 months in prevention, protection and treatment.
5.  Ground the design of wasting interventions on key present and future factors that impact on wasting, including urbanization, climate change, demographics shifts and increasing inequalities.
6. Commit to gender, equality, women’s empowerment, community participation and ownership and inclusion of excluded groups and responsiveness to special needs, including populations on the move.
7.  Encourage iterative action and learning, acting on what we already know and gradually adapting on the basis of emerging evidence and data to ensure maximum effectiveness.
</t>
    </r>
    <r>
      <rPr>
        <b/>
        <sz val="12"/>
        <color theme="1"/>
        <rFont val="Calibri"/>
        <family val="2"/>
        <scheme val="minor"/>
      </rPr>
      <t>In Yemen, the four outcomes list the priority interventions attributed to the most relevant system:</t>
    </r>
    <r>
      <rPr>
        <sz val="12"/>
        <color theme="1"/>
        <rFont val="Calibri"/>
        <family val="2"/>
        <scheme val="minor"/>
      </rPr>
      <t xml:space="preserve"> health, food, water, hygiene and sanitation, or social protection.
Nutrition security approach has two arms as strategy, immediate lifesaving intervention in one arm and long term intervention on the other arm through MSNAP sets out key priority actions across sectors which have been identified by the government and partners as being most likely to have an impact on the nutrition status of the population. Thus, the intervention across the districts/governorates for both the immediate/short-term and sustainable/longer-term timeframe based on:
• The situation analysis: specific response actions focusing on prevention, treatment, WASH, infrastructure development, integrated primary health care services, social and behavior change communication, strengthening data collecting&amp; information systems and improving monitoring will then need to be outlined along with resource requirements for each governorate/ zone through an integrated multi-sectoral response analysis.
• Establish, promote and strength multi-sectoral engagement, closely cooperation and collaboration to ensure coordinated efforts and synergy to address acute malnutrition.
• Policies, guidance’s, legalizations, capacity mapping , capacity building ,Data collecting ,need assessments , supplies ,resources mobilization and planning ,coordination and cooperation implementation ,M&amp;E ,control ,better together .
</t>
    </r>
    <r>
      <rPr>
        <b/>
        <sz val="12"/>
        <color theme="1"/>
        <rFont val="Calibri"/>
        <family val="2"/>
        <scheme val="minor"/>
      </rPr>
      <t xml:space="preserve">
i. Immediate/short term Intervention</t>
    </r>
    <r>
      <rPr>
        <sz val="12"/>
        <color theme="1"/>
        <rFont val="Calibri"/>
        <family val="2"/>
        <scheme val="minor"/>
      </rPr>
      <t xml:space="preserve">: for host and IDP communities in need of treatment     (GAM &gt;15%) as the fallowing activities:
 </t>
    </r>
    <r>
      <rPr>
        <b/>
        <sz val="12"/>
        <color theme="1"/>
        <rFont val="Calibri"/>
        <family val="2"/>
        <scheme val="minor"/>
      </rPr>
      <t xml:space="preserve"> Nutrition activities: Assessment, Prevention and Treatment </t>
    </r>
    <r>
      <rPr>
        <sz val="12"/>
        <color theme="1"/>
        <rFont val="Calibri"/>
        <family val="2"/>
        <scheme val="minor"/>
      </rPr>
      <t xml:space="preserve">
• Implement Blanket Supplementary Feeding Programmes (BSFP) targeting vulnerable groups (U2 and PLW) for prevention of malnutrition based on solid needs assessment and identified gaps in priority locations;
• Strengthen CMAM program - ensuring optimal coverage of SAM and SAM with medical complication and MAM treatment, expansion of appropriate treatment services based on solid needs assessment and identified gaps; and strengthening community screening and referrals from community to facility and from Out-patient Therapeutic Programmed (OTP) to Therapeutic Feeding Centre (TFC) (support transport and caregiver costs);
• Strengthen Micronutrient Powder supplementation programme (Iron and folate for PLW and Vit A for children &lt;5 y).
•  Strengthen IYCF messaging and counselling at HFs and community level; 
• Plan for timely nutrition assessments including the Nutrition SMART surveys, integrating and mainstreaming key nutrition indicators in multi-sectoral assessments.
 </t>
    </r>
    <r>
      <rPr>
        <b/>
        <sz val="12"/>
        <color theme="1"/>
        <rFont val="Calibri"/>
        <family val="2"/>
        <scheme val="minor"/>
      </rPr>
      <t xml:space="preserve"> Health activities</t>
    </r>
    <r>
      <rPr>
        <sz val="12"/>
        <color theme="1"/>
        <rFont val="Calibri"/>
        <family val="2"/>
        <scheme val="minor"/>
      </rPr>
      <t xml:space="preserve">: 
• Continue provision of primary health care including vaccination services and referrals of medically complicated cases of acute malnutrition; 
• Scale-up of health system capacity especially in under-covered zones including areas with IDPs, including the use of mobile clinics for health and nutrition service delivery;’
• Ensure adherence to Infection Prevention and Control procedures during healthcare interaction, provision of nutrition services, assessments and surveys, to protect
•  Nutrition/health workers and populations from risks of exposure to COVID-19;
  </t>
    </r>
    <r>
      <rPr>
        <b/>
        <sz val="12"/>
        <color theme="1"/>
        <rFont val="Calibri"/>
        <family val="2"/>
        <scheme val="minor"/>
      </rPr>
      <t>WASH activities:</t>
    </r>
    <r>
      <rPr>
        <sz val="12"/>
        <color theme="1"/>
        <rFont val="Calibri"/>
        <family val="2"/>
        <scheme val="minor"/>
      </rPr>
      <t xml:space="preserve">
•  Strengthening WASH interventions including e.g. water chlorination, distribution of chlorine tablets for water chlorination and handwashing; 
  Social and community: 
• Scale up efforts for community awareness-building on COVID-19, children health and nutritional need for a healthy growth and engagement with the relevant authority to mitigate the likely impact on food and nutrition security.
</t>
    </r>
    <r>
      <rPr>
        <b/>
        <sz val="12"/>
        <color theme="1"/>
        <rFont val="Calibri"/>
        <family val="2"/>
        <scheme val="minor"/>
      </rPr>
      <t>ii.  long term Intervention:</t>
    </r>
    <r>
      <rPr>
        <sz val="12"/>
        <color theme="1"/>
        <rFont val="Calibri"/>
        <family val="2"/>
        <scheme val="minor"/>
      </rPr>
      <t xml:space="preserve">
</t>
    </r>
    <r>
      <rPr>
        <b/>
        <sz val="12"/>
        <color theme="1"/>
        <rFont val="Calibri"/>
        <family val="2"/>
        <scheme val="minor"/>
      </rPr>
      <t xml:space="preserve">  Health Intervention:</t>
    </r>
    <r>
      <rPr>
        <sz val="12"/>
        <color theme="1"/>
        <rFont val="Calibri"/>
        <family val="2"/>
        <scheme val="minor"/>
      </rPr>
      <t xml:space="preserve">
• Advocate for strengthening disease surveillance and maintain updated preparedness and response plans for health outbreaks and seasonal increase of malnutrition; 
• Strengthen resilience and shock recovery action to reduce the impact of flooding in low lying areas – e,g. Hajjah Lowland
  Nutrition Intervention:
• Strengthen nutrition information systems (system for routine nutrition programme data, surveillance system, surveys, and risk monitoring) by ensuring that the system is adapted to the response, provides timely information for decision-making and actions, is based on quality-assured data and analysis and addresses challenges of information-gathering in the context of COVID-19; 
• Strengthen nutrition monitoring systems across inpatient and outpatient care for acute malnutrition and ensure continuum of care for severe and moderate acute malnutrition
</t>
    </r>
    <r>
      <rPr>
        <b/>
        <sz val="12"/>
        <color theme="1"/>
        <rFont val="Calibri"/>
        <family val="2"/>
        <scheme val="minor"/>
      </rPr>
      <t xml:space="preserve">  WASH Interventions:</t>
    </r>
    <r>
      <rPr>
        <sz val="12"/>
        <color theme="1"/>
        <rFont val="Calibri"/>
        <family val="2"/>
        <scheme val="minor"/>
      </rPr>
      <t xml:space="preserve">
• Advocate for enhanced WASH services intervention at health facilities and communities, aiming to improve the infrastructure;
</t>
    </r>
    <r>
      <rPr>
        <b/>
        <sz val="12"/>
        <color theme="1"/>
        <rFont val="Calibri"/>
        <family val="2"/>
        <scheme val="minor"/>
      </rPr>
      <t xml:space="preserve">  Livelihood: </t>
    </r>
    <r>
      <rPr>
        <sz val="12"/>
        <color theme="1"/>
        <rFont val="Calibri"/>
        <family val="2"/>
        <scheme val="minor"/>
      </rPr>
      <t xml:space="preserve">
•  Support integrated livelihood and nutrition programming for improved nutrition and food security by providing general food assistances (food, vouchers and cash) as well as supporting locally feasible livelihood options including support for the fisheries industry in coastal areas, supporting small businesses, promoting kitchen gardening at household and community level and supporting cash programming; 
  </t>
    </r>
    <r>
      <rPr>
        <b/>
        <sz val="12"/>
        <color theme="1"/>
        <rFont val="Calibri"/>
        <family val="2"/>
        <scheme val="minor"/>
      </rPr>
      <t>C4D intervention</t>
    </r>
    <r>
      <rPr>
        <sz val="12"/>
        <color theme="1"/>
        <rFont val="Calibri"/>
        <family val="2"/>
        <scheme val="minor"/>
      </rPr>
      <t xml:space="preserve">: 
• Support the Social Behavior Change for Communication (SBCC) to improve home diets, infant and young child feeding as well as proper use of nutrition products and hygiene promotion.
</t>
    </r>
  </si>
  <si>
    <t>Current National % of Low-Birth-Weight newborns 
(2020 or most recent data)</t>
  </si>
  <si>
    <t>Ministry of Public Health and Population (MOPHP)
Governorate Health Offices (GHO)
Distrect Health Offices (DHO)
Local councils</t>
  </si>
  <si>
    <t>World Bank/USAID
EU/UNDP
FAO/WFP
ACF
FSAC
MFIs
Community leaders</t>
  </si>
  <si>
    <r>
      <t xml:space="preserve">Current National Universal Health Coverage Index 
</t>
    </r>
    <r>
      <rPr>
        <i/>
        <sz val="12"/>
        <color theme="1"/>
        <rFont val="Calibri"/>
        <family val="2"/>
        <scheme val="minor"/>
      </rPr>
      <t xml:space="preserve">(2020 or most recent data)                                                          </t>
    </r>
  </si>
  <si>
    <t xml:space="preserve">Build and strengthen national Food Safety Committee
1. Establishing a coordination unit 
2. Support this committee by needed infrastructure and building capacity building. 
3. training and technical support in the area of food safety
4. Training the on risk based analysis
5. Training programs in the field of fish quality 
6. Printing and dissemination of awareness raising material on the nutritional benefits of seafood consumption
7. Preparing and support media awareness programs
8. Support and facilitate their active participation in global food safety activities/workshops/conference...ect
Build capacity for food safety in emergency </t>
  </si>
  <si>
    <r>
      <t xml:space="preserve">National % Exclusive breastfeeding under 6 months      (in 2014)
</t>
    </r>
    <r>
      <rPr>
        <i/>
        <sz val="12"/>
        <color theme="1"/>
        <rFont val="Calibri"/>
        <family val="2"/>
        <scheme val="minor"/>
      </rPr>
      <t>(2020 or most recent data)</t>
    </r>
  </si>
  <si>
    <r>
      <t xml:space="preserve">National Coverage:  Management of severe acute malnutrition (SAM) – Inpatient 
</t>
    </r>
    <r>
      <rPr>
        <i/>
        <sz val="12"/>
        <color theme="0"/>
        <rFont val="Calibri"/>
        <family val="2"/>
        <scheme val="minor"/>
      </rPr>
      <t>(2020 or most recent data)</t>
    </r>
  </si>
  <si>
    <r>
      <t xml:space="preserve">National Coverage:  Management of severe acute malnutrition (SAM) – Outpatient 
</t>
    </r>
    <r>
      <rPr>
        <i/>
        <sz val="12"/>
        <color theme="0"/>
        <rFont val="Calibri"/>
        <family val="2"/>
        <scheme val="minor"/>
      </rPr>
      <t>(2020 or most recent data)</t>
    </r>
  </si>
  <si>
    <r>
      <t xml:space="preserve">Based on the IPC AMN current analysis, covering 35 zones between January and July 2020, seven zones were in Alert (IPC AMN Phase 2), 26 zones were in Serious (IPC AMN Phase 3), and the remaining two were in Critical (IPC AMN Phase 4). The two zones with Critical levels of acute malnutrition were Taizz Lowland and Hajah Lowland. More than 80% of the zones (28 of the 35 zones) were in IPC AMN Phase 3 or above during this analysis period, indicating severe conditions. It should be noted that there were several districts within the zones with higher acute malnutrition than the zonal average, but the quality of the data on acute malnutrition outcomes at the district level is deemed inadequate to classify these districts. 
The period of August – December 2020 was characterized by a significant deterioration in the acute malnutrition situation. While two zones were projected to be in Alert (IPC AMN Phase 2) and 20 zones in Serious (IPC AMN Phase 3), 13 zones were projected to be in Critical (IPC AMN Phase 4). A total of 33 zones (more than 90% of the areas analyzed) were projected to be in IPC AMN Phase 3 or above in the projection period, compared to 28 in the previous analysis period. An additional analysis of 22 zones in the north for the period of January – March 2021 (for which adequate data is available) suggests that all the 22 zones will most likely be in IPC AMN Phase 3 or above between January – March 2021. Seven of the 22 zones are expected of to be in IPC AMN Phase 3 with Serious levels of acute malnutrition and the remaining 15 zones will most likely be in IPC AMN Phase 4 with Critical levels of acute malnutrition. It should be noted that this additional analysis was not feasible for the zones in the south because of lack of data that meet the IPC AMN criteria for such analysis.
According to IPC classification in 2020, there are 192 high priority districts(deteriorated) within 19 governorate of Yemen as included in the file #1.
Furthermore   , and based on  projected caseload of acute malnutrition from Jan to Dec2021 (GAM prevalence), the high priority governorate/districts will be classified into 4 sub group as : 
</t>
    </r>
    <r>
      <rPr>
        <b/>
        <sz val="12"/>
        <color theme="1"/>
        <rFont val="Calibri"/>
        <family val="2"/>
        <scheme val="minor"/>
      </rPr>
      <t>a)   The Highest Priority governorates GAM% &gt;20</t>
    </r>
    <r>
      <rPr>
        <sz val="12"/>
        <color theme="1"/>
        <rFont val="Calibri"/>
        <family val="2"/>
        <scheme val="minor"/>
      </rPr>
      <t xml:space="preserve"> 
Number of Governorates is 6 , as the fallowing: 
- Al-Hodeida with GAM% 31,
 -  Abyan lowland   27,  
-  Lahj lowland   24 (Refugee camp located in this governorate).
-  Taizz Lowland   23.
- Hajja lowland 21.
-  West Dhamar 20.
  </t>
    </r>
    <r>
      <rPr>
        <b/>
        <sz val="12"/>
        <color theme="1"/>
        <rFont val="Calibri"/>
        <family val="2"/>
        <scheme val="minor"/>
      </rPr>
      <t>b) The higher Priority governorates/Districts:  GAM% between 15- 19</t>
    </r>
    <r>
      <rPr>
        <sz val="12"/>
        <color theme="1"/>
        <rFont val="Calibri"/>
        <family val="2"/>
        <scheme val="minor"/>
      </rPr>
      <t xml:space="preserve">
Number of governorates is 11, as the fallowing 
-  Al-Mahwait lowland with GAM% 19.
-   Al-Dhalei 18.
-  Sada’a lowland 18.
-   Taizz highland and city 19&amp;17.
- Aden   17 (Presence of Urban refugees in Darsa'ad).
-   Costal Hadramaut 16 (Presence of Urban refugees).
-   Hajja highland 16.
-   Marib city 15.
-  Socotra 15.
-   Al-Jawf 15.
-   East Dhamar 15.
</t>
    </r>
  </si>
  <si>
    <t xml:space="preserve"> c) The high Priority governorates/Districts: GAM% between 10-14
Number of governorates is 11 , as the fallowing :
- Abyan highland with GAM % is 14.
-   Amran 13.
-  Al-Baydaa 13.
-  Lahj highland 13.
-  Raymah 13.
-    Sada’a highland 12.
-   Sana’a   11. (Urban refugee’s presence)
-   Shabwah 11.
-  Marib - Rural 11
- Valley Hadramaut 10.
-  West Ibb 10.
 d) The low Priority governorates/Districts: GAM% &lt;10
Number of governorates is 3, as the fallowing:
-   East Ibb, with its GAM %   9.
-  Highland Al-Mahwait   8.
-   Al-Mahara   7.
In addition to above of IPC classification, the selection criteria used, should have included (but not limited to) for the high priority governorate/district in YAP operational roadmap:
-  High prevalence of Global Acute malnutrition, Severe acute malnutrition and Stunting.
- High rates of maternal malnutrition, low birthweight and complementary feeding practices, SAM caseloads. 
- Health vulnerability matrix, HeRAMS.
-  Food insecurity levels and/or quality of diets (e.g. household minimum dietary diversity or minimum dietary diversity of women of reproductive age).
-  Valid Need assessments findings,
-  TFPM and presence of the most vulnerable populations including displaced or refugee populations or other affected people mentioned above.
- HNO findings,
- MOPHP and related authority’s data.
- WASH gap analysis and cholera priority mapping.
-  High priority of H, N, FS&amp;WASH gaps interlinked critically.
-  Availability of government and partners.
-  No access constraints (security, physical and administrative).
</t>
  </si>
  <si>
    <t>The YAP (GAP) Operational Roadmap</t>
  </si>
  <si>
    <t>Budget and Population Targets</t>
  </si>
  <si>
    <t xml:space="preserve"> </t>
  </si>
  <si>
    <t>COUNTRY:  Yemen</t>
  </si>
  <si>
    <t>Outcomes</t>
  </si>
  <si>
    <t>SYSTEM 
(Health, Food, WASH, Social Protection)</t>
  </si>
  <si>
    <t xml:space="preserve">PRIORITY ACTION </t>
  </si>
  <si>
    <t>TARGET POPULATION</t>
  </si>
  <si>
    <t>UNIT COST
(per year)</t>
  </si>
  <si>
    <t xml:space="preserve">       Frequancy   
(4 Years )</t>
  </si>
  <si>
    <t>TOTAL
(Target Population x Unit Cost)/4 Years</t>
  </si>
  <si>
    <t>Total Target for 4years +20%</t>
  </si>
  <si>
    <t xml:space="preserve"> ANNUAL BUDGET </t>
  </si>
  <si>
    <t xml:space="preserve">Remarks </t>
  </si>
  <si>
    <t>U2</t>
  </si>
  <si>
    <t>U5</t>
  </si>
  <si>
    <t>PLW</t>
  </si>
  <si>
    <t>Other (specify)</t>
  </si>
  <si>
    <t>Other Specification</t>
  </si>
  <si>
    <t>Outcome 1:  Reduced incidence of Low Birth Weight</t>
  </si>
  <si>
    <t>Provision of iron and folic acid for 70% of PLW,including 6000 refugee PLWs.</t>
  </si>
  <si>
    <t>SBAs</t>
  </si>
  <si>
    <t xml:space="preserve">Capacity buidling  for 9600 CHVs in safe delivery mainly and ANC/PNC services (Reproductive and sexual health) for targeted HFs in targeted districts
</t>
  </si>
  <si>
    <t>HFs</t>
  </si>
  <si>
    <t>for 1740 HFs targted ,capacity buiding of updating FP materials for FP staff and community volunteers and FP materials + Capacity buiding for 3480 HWs(midwifes and RH specialists and HF's managers) in 5days training workshops on the importnace of ANCservises and SRH generally.</t>
  </si>
  <si>
    <t xml:space="preserve">National policy </t>
  </si>
  <si>
    <t>6 National experts  to establishand and update national guid adressing early marriage and pregnenecy. Accordingly,implement sensetization workshops at main governorates  and general conference in Aden and Sana'a.</t>
  </si>
  <si>
    <t>UNIVERSITY WOMEN</t>
  </si>
  <si>
    <t>190,080 universities/communities ladies supported by RH services with conducting awareness session about RH issues in 10 university/community  centers in Southern and northern governorates.</t>
  </si>
  <si>
    <t>Pregnant Women</t>
  </si>
  <si>
    <t>4 days active finding compaigns in which every CHVs looks for AM PWs within her village (1 CHV/50 ).</t>
  </si>
  <si>
    <t>Provision of WSB++ for  PLWs to prevention  of acute malnutrition amongst them and CMAM services established for treating and preventing of acute malnutrition without complications amongst PLW</t>
  </si>
  <si>
    <t>Adolescent girls</t>
  </si>
  <si>
    <t>School compaigns to measure MUAC screening and conduct health and nutrition awareness sessions.</t>
  </si>
  <si>
    <t>Women 15-49y</t>
  </si>
  <si>
    <t>4400 Costal women benefited from the  fish  preparing halls  in  16 fishery governorates 
Increased use of green houses 900 greenhouse houses, each utilized by approximately 30 farmers (UNICEF supported Mother2Mother support groups as a community structure to be supported under these activities)</t>
  </si>
  <si>
    <t>Training 1200  coastal women on the skills of manufacturing fish wafers&amp;nutrient-rich fish powder for 1st1 000 day.Then,provid them with the equipments to produce nutritional( fish wafers, fish powder).And preparing&amp; packing fish wafers and fishpowder as a complementary food for children.</t>
  </si>
  <si>
    <t xml:space="preserve">Social Protection </t>
  </si>
  <si>
    <t>Adolesent students</t>
  </si>
  <si>
    <t>18 Central kitchen constructed in 14 districts in Sana'a and Aden,provide healthy and nutritious fortified meals for 153738 adolsent students for 3 years.</t>
  </si>
  <si>
    <t>School- aged girls</t>
  </si>
  <si>
    <t>Provision Cash incentives for  374,625 girl students, by an average  $129.77/y , including appropriate training and supervision.Also,economic empowerment for 13,333 of the most vulnerable population(Slums and IDPs) in 4y.</t>
  </si>
  <si>
    <t>schools</t>
  </si>
  <si>
    <t>Provide clean safe drinking water to all targeted schools  through chlorination and drinking water tanks and rovide hygiene kit for students (boys &amp; girls) and water tanks in targeted schools with Develop, print and distribute educational material on health and nutrition .</t>
  </si>
  <si>
    <t xml:space="preserve">Subtotal:                                                               </t>
  </si>
  <si>
    <t>Outcome 2:  Improved Child Health</t>
  </si>
  <si>
    <t>Conducting Integrated package of child health care and growth monitoring training to 2985 HWs then conducting community compaign for identifying U5 children for MUAC screening and refreeal to be well treated and supported at targted HFs</t>
  </si>
  <si>
    <t>National and local levels</t>
  </si>
  <si>
    <t>Establish and equip 2 IM  units of child health information with the nutrition department within PHCs and Establish a data management system for IU and Strengthen the capacity by training for technical staff(in Aden and Sana'a)</t>
  </si>
  <si>
    <t>Individuals</t>
  </si>
  <si>
    <t>Establish 200 new PHCs units , targeting out of reach 3rd catchement areas targeting mainly U5 children and PLW mainly ,facillitated by community.</t>
  </si>
  <si>
    <t>2 National EPI offices with solar system refreigators for more than 3300 HFs to deliver child vaccinations ( polio, Measles, and Diphtheria ) for around 1,330,480 U2 children</t>
  </si>
  <si>
    <t>National/Goverm</t>
  </si>
  <si>
    <t>Protect agricultural production from pests and epidemics by supporting the plant protection authority and increase its efficiency and effectiveness ,by conducting 22 crop pest reduction campaigns</t>
  </si>
  <si>
    <t>Implementation plan,inputs provided (labour, transport, insecticides, fungicides). And,training for relevant ministry staff and M&amp;E through appropriate departments.</t>
  </si>
  <si>
    <t>RURAL /Costal women (15-49y)</t>
  </si>
  <si>
    <t>1600  rural women at village level trained on food processing and pastry industry, manufacturing units will be set up by a group of women</t>
  </si>
  <si>
    <t>National officials</t>
  </si>
  <si>
    <t>Conduct many workshops and meetings in Sana'a and aden</t>
  </si>
  <si>
    <t xml:space="preserve">Strenghthen national Food Safety  interventions and Mobilizing and advocationg decision makers to include nutrition and food safety interventions in all relevant national development policies. </t>
  </si>
  <si>
    <t>Establishing 2 coordination units to raise the level of nutrition in Yemen with capacity building ,in Sana'a and Aden.</t>
  </si>
  <si>
    <t xml:space="preserve">Establish a surveillance of food and water borne diseases </t>
  </si>
  <si>
    <t>National &amp; Subnat</t>
  </si>
  <si>
    <t>Establish  a surveillance of foodborne diseases strateqy ,build capacity of survellance officers and field workers in 23 governorates and Establish a surveillance of foodborne diseases electronic system.</t>
  </si>
  <si>
    <t>Advocacy sensitization and knowledge building  with community leaders, community volunters and HHs platforms promotion to prevent foodborne disease (using WHO protocoals) and promote hygiene practices. Messages Designing and Dissemination through several Platforms and Monitoring and reporting and Documenting Activities.</t>
  </si>
  <si>
    <t>Establish 2 coordination units to facilitate coordination and exchange of information with SUN Yemen Environmental and water sector, partners (Health, agriculture, international orgs) and support for the continued operation of the Water Resources Management Information System.</t>
  </si>
  <si>
    <t>Provide access to portable water for 1,333,332 of IDPs ,in average 14 liter daily (Inter standard) .</t>
  </si>
  <si>
    <t>Provide access to safe sanitation services to  142619  IDPs with OT Training of field teams in chlorination, environmental sanitation and community awareness with a focus on rural areasHolding an awereness compaigen for HH and Cummunity people to rise hygienic awareness and practice</t>
  </si>
  <si>
    <t>Providing  sanitation of all toilets facilities   with rehabilitation to  all schools with central and local technical supervision‎.</t>
  </si>
  <si>
    <t>Subtotal:</t>
  </si>
  <si>
    <t>Outcpme 3 Improved IYCF Practices</t>
  </si>
  <si>
    <t xml:space="preserve"> HFs directors &amp;HWs</t>
  </si>
  <si>
    <t>To introduce and assess BFHI,conducting experts workshops to revise , update and localise BFHI's startegy, guidelines and traing materials to implement TOT,and workshop for HFs directors  to better understand and support the importance of BFHI ,nderstand and support the importance of IYCF and national legislation and laws to encourage breastfeedintarget hospital .Also  technical training for 2000 HWs/Health staff at hospitals providing councilling on HC services.In addition to  provide Iincentives on monthly basis, to coordinators in targted hospitals .</t>
  </si>
  <si>
    <t>Targeted hospitals officilas &amp;HWs</t>
  </si>
  <si>
    <t>Conducting communities  project sensitisation/Advocacy activities , training for CHVs on IYCF-E difficulties with referral process, conduct  regular IYCF-E screening to identify difficulties and challenges, then Capacity Building of the targeted hospitals and MoPHP.Also to Set up and follow up of IYCF-E activities, establish Community Lactating Spaces (CLS), Set up and follow up of Mother to Mother Support Group (MtMSG),etc</t>
  </si>
  <si>
    <t>Update IYCF guidelines and supervision checklist .Provision proper equipments&amp;operational support to 200 targted HFs to provide IYCF servises with communication compaigns that support conducting councilling of PLWs and U2.Also,mainstreaming IYCF-E in relevent clusters.</t>
  </si>
  <si>
    <t>HFs providing IYCF services</t>
  </si>
  <si>
    <t>Implement 4 times/year  compaigns(10 days every ) to comply with national legilisation and conduct more than 110 field visits to reduce the violations of natural Breastfeeding  and report these BMS code violations ,all those with media compaigns delivering important nutritional and IYCF messages.</t>
  </si>
  <si>
    <t>FOOD</t>
  </si>
  <si>
    <t>women/HHs</t>
  </si>
  <si>
    <t>Promote 7334 women/HHs home gardening programmes to produce nutritious foods, including seeds and mini-irrigation kits  and Establishment of 1600 aquaponics integrated fish farming units, in the HHs yards with the aim of food diversification and the use of fish waste as a natural fertilizer that increases the production of plants.</t>
  </si>
  <si>
    <t>rural women/HHs</t>
  </si>
  <si>
    <t>Support small scale livestockfor targeting rural 11000 rural HHs, enhancing Programs to 3667 rural HHs, to promote new methods of beekeeping and cash support  for small food industries for more than 11000 rural households and sheeps/goats distributions for more than 7000 rural HHs.</t>
  </si>
  <si>
    <t>women</t>
  </si>
  <si>
    <t>Socail Protection</t>
  </si>
  <si>
    <t>PLW in their 1000 days</t>
  </si>
  <si>
    <t>Providing daily/weekly dietery consumption of fruits and vegetable at 4000 HHs level at targeted  southern and northern governoartes as Pilot intervention with avaverage $240 on monthly basis for 2 years.</t>
  </si>
  <si>
    <t xml:space="preserve">SAM children </t>
  </si>
  <si>
    <t>Provision minimum food baskets every months(90$) over 4 tears targteing 70% of all SAM cases HHs.</t>
  </si>
  <si>
    <t>HHs</t>
  </si>
  <si>
    <t xml:space="preserve"> 150,000 HHs has U2 children  being supported monthly 20$( yearly by 240$) for 4 years .</t>
  </si>
  <si>
    <t>Outcome 4:  Improved treatment of children with wasting</t>
  </si>
  <si>
    <t xml:space="preserve"> CMAM  trainers/ trainees</t>
  </si>
  <si>
    <t>Develop pre -service CMAM currilum ,focusing on early detection and treatment of malnoursihed children lesser U5 as regular PHC and community services.Then, TOT training for 200 trainers/trainees on the updated programm to  train 2417 HWs</t>
  </si>
  <si>
    <t>School-aged boys&amp;girls</t>
  </si>
  <si>
    <t>Train 7616 schools's health supervisiors  on national educational guidance to improve the capacity of school health workers (centeral TOT training ) and 888 community outreach teams/scools representatives training.Holding workshops on governorate,district and community  with IEC materials and onduct large scale -public health compaigns targeting school aged Students ( treatment for schistosomiasis and worms) ,repeated for 4 years.</t>
  </si>
  <si>
    <t>Provision of OTP services for 371787 ,TSFP services for ,TFC services for 1,238,000 from 6-59m,  and BSFP to 894,527 U2 ,micronutients supplementation to 3,718,042 U2 .Addition to  capacity building for 2417 HWs with operational budget</t>
  </si>
  <si>
    <t>Survillance&amp;epidem team members</t>
  </si>
  <si>
    <t>Conducting capacity building to epidemological survillance team and RRTon cMAM( MUAC screening and treat  SAM&amp;MAM cases).Then, Support epi survillance in focusing on diseases which causelworsen malnutrition cases (as Bilharsiasis,worms,cholera,dirhea ,typhoid and RTI).Also,Establish and/or expand the nutrition surveillance programme(4540 capacity building ).</t>
  </si>
  <si>
    <t xml:space="preserve">National level </t>
  </si>
  <si>
    <t xml:space="preserve"> Establish and equip 2 information management  units within the nutrition department in Aden and Sana'a and Establish a data management system for the IM Unit and Strengthen the capacity of the Information Management Unit .Beside,Strengthen the capacity of the Information Management Unit.</t>
  </si>
  <si>
    <t>Providing laboratory materials to operate quality laboratories and training technical staff in laboratories to enhance food safety for local and imprted  food products.Also, Infrastructure and building capacity  in the area of food safety ,pariticpate in activities related to giobal food safety issues ,Provide training to the comittee members in  Food hyigene, HACCP, ISO 22000 etc .</t>
  </si>
  <si>
    <t>Media packages</t>
  </si>
  <si>
    <t>Implement more than 150 media packages of TV, radio, and training/awareness campaigns  around eating varied foods, food safety and hygiene, handling and improving food consumption pattern with printing and distributing 1,100,000 training materials .</t>
  </si>
  <si>
    <r>
      <t xml:space="preserve">Providing 333,857HHs has U5 children to be supported yearly by </t>
    </r>
    <r>
      <rPr>
        <sz val="12"/>
        <color rgb="FF0070C0"/>
        <rFont val="Calibri"/>
        <family val="2"/>
        <scheme val="minor"/>
      </rPr>
      <t>408$</t>
    </r>
    <r>
      <rPr>
        <sz val="12"/>
        <color theme="1"/>
        <rFont val="Calibri"/>
        <family val="2"/>
        <scheme val="minor"/>
      </rPr>
      <t xml:space="preserve"> for 4 years .This activity will be  targeting around 420,660 U5.</t>
    </r>
  </si>
  <si>
    <t>TOTAL:</t>
  </si>
  <si>
    <t>GRAND TOTAL:</t>
  </si>
  <si>
    <t>3% Monitoring and evaluation activities and management</t>
  </si>
  <si>
    <t>Nutrition and FSAC clusters/
WFP/UNICEF responsible for provide the quintities and  transportation, UNHCR responsible for provision and transportation of supplies to the  UNHCR's supported clinics /WHO technical support
NGO responsible for provide the quintities and  transportation
Community leaders</t>
  </si>
  <si>
    <t xml:space="preserve">Infants born safely at health facilities having received appropriate antenatal care support 
 (Multi-Sectoral Nutrition Action Plan - 2021-2023/ Draft National Nutrition Strategy 2021 - 2030) </t>
  </si>
  <si>
    <t>Conduct training workshops 3 days for 9600 CHVs in safe delivery mainly and ANC/PNC services (Reproductive and sexual health) for targeted HFs in targeted districts</t>
  </si>
  <si>
    <t>Promote antenatal care and Post-natal Care</t>
  </si>
  <si>
    <t xml:space="preserve">Scale up quality and quantity of sexual and reproductive health and family planning services with special emphasis on reducing teenage pregnancies and LBW prevalence (Multi-Sectoral Nutrition Action Plan - 2021-2023/  National maternal and child health strategic plan 2021-2025)  
</t>
  </si>
  <si>
    <t>Develop/Update a national  Guid/action plan addressing the adolescents and youth RH issues including early pregnancy and back to schools as well</t>
  </si>
  <si>
    <t>Nominate national experts in addressing and management of early teens marriage and teens pre mature early pregnency</t>
  </si>
  <si>
    <t>Set up youth friendly Reproductive Health services, BMI assessments, MUAC screening and Hemoglobin in universities and community level</t>
  </si>
  <si>
    <t xml:space="preserve">UNICEF/WHO responsible for technical support / Donars responsible for costs
NGO responsible for activity implementaion </t>
  </si>
  <si>
    <t>Prevention  of malnutrition in pregnant woman 
(Multi-Sectoral Nutrition Action Plan - 2021-2023/ Draft National Nutrition  Strategy  2021-2030)</t>
  </si>
  <si>
    <t>MUAC screening of all Pregnant and Lactating women</t>
  </si>
  <si>
    <t xml:space="preserve">Treatment and Prevention of acute malnutrition in pregnant and lactating women
</t>
  </si>
  <si>
    <t xml:space="preserve">1.Preventing and treating a of acute malnutrition without complications PLWs.
2.Provision of WSB++ for  PLWs to prevention of acute malnutrition 
</t>
  </si>
  <si>
    <t xml:space="preserve">UNICEF responsible for technical support and provide the Iron folic icid
/WHO technical support &amp; deworming and WFP for school meal 
NGO responsible for activity implementaion </t>
  </si>
  <si>
    <t>Develop general training and extension programs for rural and coastal women to increase productivity in horticulture, livestock rearing, dairy products, beekeeping, and community and credit organization  (National Agricultural Sector Strategy (2012-2016))</t>
  </si>
  <si>
    <t>Promotion of diversified agriculture and fisheries production targeting women households</t>
  </si>
  <si>
    <t>Improve the use of school platforms to support efforts to reach adolescent girls with school feeding and education/messaging around nutrition and reproductive health 
(Multi-Sectoral Nutrition Action Plan - 2021-2023/ Draft National Nutrition Strategy 2021 - 2030))</t>
  </si>
  <si>
    <t>Establishing 18 Healthy School Meals Kitchens in 14/18 districts in Sana'a and Aden</t>
  </si>
  <si>
    <t xml:space="preserve">Increase quantity and quality of sanitation facilities   (Multi-Sectoral Nutrition Action Plan - 2021-2023/ Draft National Nutrition Strategy 2021 - 2030)) </t>
  </si>
  <si>
    <r>
      <t xml:space="preserve">Iron and Folic Acid supplementation for pregnant and lactating women 
(Multi-Sectoral Nutrition Action Plan - 2021-2023/ </t>
    </r>
    <r>
      <rPr>
        <sz val="12"/>
        <color theme="1"/>
        <rFont val="Calibri"/>
        <family val="2"/>
        <scheme val="minor"/>
      </rPr>
      <t>Draft National Nutrition Strategy 2021 - 2030)</t>
    </r>
  </si>
  <si>
    <t>Strengthening Integrated Management of Childhood Illness (IMCI);
(National Children and Youth Strategy of the Republic of Yemen 2006 – 2015/ National Child Health Priorities action plan 2021-23)</t>
  </si>
  <si>
    <t xml:space="preserve">Provision of Integrated Management of Neonatal and Childhood Illness (IMNCI) - special focus on diarrhea, pneumonia, malaria in endemic areas)                                                                                                                                                                                                                                                                                                                                    </t>
  </si>
  <si>
    <t xml:space="preserve">Establishing the electronic child health information registry
</t>
  </si>
  <si>
    <t>Establish and maintain  2 NEPI offices in Sana'a and Aden , equipped with: 
Photo copier &amp; printer/plotter
Laptop &amp; desk top computers
Photo &amp; video cameras, projector &amp; sound
Solar energy unit.2.Conduct awarness sessions on immunization services as apart of awarness sessions on H&amp;N services for mother and children.</t>
  </si>
  <si>
    <t xml:space="preserve">National level/HFs/Community /Schools </t>
  </si>
  <si>
    <t xml:space="preserve">
 Capacity building on good dietary and food safety and hygiene practices, good nutrition in setting standards and institutionalizing best practices (Multi-Sectoral Nutrition Action Plan - 2021-2023/ Draft National Nutrition  Strategy  2021-2030) 
</t>
  </si>
  <si>
    <t>Community /Agri technicians/farmers/ MoPHP</t>
  </si>
  <si>
    <t>Community/U5 children/farmers/ MoPHP</t>
  </si>
  <si>
    <t>MOPHP/MOAI/MOAFW/Agriculture College in Sana'a Univ</t>
  </si>
  <si>
    <t>Codex Committee members/ MoPHP</t>
  </si>
  <si>
    <t>HHs/community/ MoPHP/ GHOs</t>
  </si>
  <si>
    <t>National Committee for Regulating Food Safety / MOPHP/YASMO/</t>
  </si>
  <si>
    <t>Community/ GHOs/ MoPHP</t>
  </si>
  <si>
    <t xml:space="preserve">National Committee for Regulating Food Safety / MOPHP/YASMO/Ministry of Information (MOI)/Local authoritis
</t>
  </si>
  <si>
    <t xml:space="preserve">Improve Infant and Young Child Feeding (IYCF) practices (Multi-Sectoral Nutrition Action Plan - 2021-2023/ Draft National Nutrition  Strategy  2021-2030)
</t>
  </si>
  <si>
    <t xml:space="preserve">MOPHP,GHO,DHO and Clusters 
Community/HFs/Hospitals of maternity and newborn
Targeted Hospitals that providing IYCF services
Targeted HFs providing IYCF services 
CLSs
pharmacies and Community </t>
  </si>
  <si>
    <t xml:space="preserve">Maintain and scale up IYCF Corners services </t>
  </si>
  <si>
    <t>National Government (MoPHP) responsible for coordination and supervision  
Local Government (GHO,DHO) responsible for supervision
Ministry of Imfprmation (MOI) /local authorities/supportive clusters entities
MOLA/lawyers</t>
  </si>
  <si>
    <t xml:space="preserve">Cash support  for small food industries for rural and coastal households  </t>
  </si>
  <si>
    <t>provision monthly minimum food basket for SAM cases HHs over 4 years</t>
  </si>
  <si>
    <t>OTPs/Community</t>
  </si>
  <si>
    <t>U5 SAM cases Families</t>
  </si>
  <si>
    <t xml:space="preserve">households </t>
  </si>
  <si>
    <t>Strengthen the integration of early detection and treatment for wasting as part of routine primary and community health care services and ensure referral systems are in place for appropriate management of wasting in children (Multi-Sectoral Nutrition Action Plan - 2021-2023/ Draft National Nutrition  Strategy  2021-2030)</t>
  </si>
  <si>
    <t>Development and improvement of nutrition curriculum for health institute and universities to include nutrition in the preservice training</t>
  </si>
  <si>
    <t>Activate the role of health supervisors and volunteers in improving the nutritional and health status of mothers and children through Health Facilities , community and school based activities improving the nutritional and health status of mothers and children through HFs , community and school-based activities</t>
  </si>
  <si>
    <t>Provision of  (P.Doz) for children 6-23 months (BSFP services) for prevention</t>
  </si>
  <si>
    <t xml:space="preserve">Donars responsible for costs/Nutrition clusters
WFP responsible for Provide the commudities
UNICEF/WHO  responsible for technical support and TFCs operations
FSAC&amp;Nutrition clusters/NGO responsible for activity implementaion/MSF </t>
  </si>
  <si>
    <t xml:space="preserve">Increase coverage, timeliness, reliability and availability of nutrition related data in Yemen  (Multi-Sectoral Nutrition Action Plan - 2021-2023) / Draft National Nutrition  Strategy  2021-2030)
</t>
  </si>
  <si>
    <t xml:space="preserve">Strengthen the nutrition surveillance system at all settings (HFs, community, schools and others)  </t>
  </si>
  <si>
    <t>Strengthen Nutrition Information Systems</t>
  </si>
  <si>
    <t>MOPHP/GHO/DHOs/ SUN</t>
  </si>
  <si>
    <t>Donars responsible for costs
UNICEF/ Nutrition cluster and WHO for TFCs dashboard and surveillance system
SUN
community leaders/Academic</t>
  </si>
  <si>
    <t xml:space="preserve"> Establish and operationalise Food safety in MOPHP    (Multi-Sectoral Nutrition Action Plan - 2021-2023/ Draft National Nutrition  Strategy  2021-2030)</t>
  </si>
  <si>
    <t>National Commiitee for Regulating Food Safety/ MoPHP</t>
  </si>
  <si>
    <t>National Commiitee for Regulating Food Safety/ MoPHP/ YSMO/Ministry Of Trade and Industry (MOTI)/ SUN</t>
  </si>
  <si>
    <t>Donors to provide lab analysis material
FAO/WFP/UNDP
Acdemic entities/experts 
Sana'a university/Agric collage</t>
  </si>
  <si>
    <t>Development of pre-service and in-service nutrition training materials for agricultural and fisheries extension workers</t>
  </si>
  <si>
    <t xml:space="preserve">Producing and delivering pre-service and in-service training materials for agricultural extension workers on key nutrition messages and screening and referral. </t>
  </si>
  <si>
    <t>MOAI/MOI/MOPHP</t>
  </si>
  <si>
    <t xml:space="preserve">Communities  project sensitisation/Advocacy activities
Training of all "front-line" staff community nutrition volunteer (CNV) and/or Community Health Workers (CHW) on IYCF-E difficulties, referral process and activities
Conduct regular IYCF-E screening to identify difficulties and challenges
Capacity Building of the targeted hospitals and MoH (health staff), and other stakeholders on IYCF-E
Conduct a sector specific IYCF-E assessment and mapping
Conduct IYCF baseline/KAP survey
Coordination with GoV/Cluster
Develop communication and IEC/BCC materials
Set up and follow up of IYCF-E activities
Community Lactating Spaces (CLS)
Set up and follow up of Mother to Mother Support Group (MtMSG)
Skilled Breaftfeeding support (SBS) at individual level
Artificial Feeding (AF ) 
IYCF- E end line survey
IYCF-E evaluation Programme
Logistic(Vehicule Rental,Fuel,IT Equipment/Communication,Domestic flight/ staff travel,Visibility,Camera and Beamer-video projector).
</t>
  </si>
  <si>
    <t>CenteralGovernmental/HFs providing counselling services /supervisors/ and Pharmacies/Private sector / Public sector service providers/ Media ( TV,Radio)</t>
  </si>
  <si>
    <t>Women/Children 6 - 23 months</t>
  </si>
  <si>
    <t xml:space="preserve">
Support and scale up small scale food production and livelihood productions and  diversification.  (Multi-Sectoral Nutrition Action Plan - 2021-2023) </t>
  </si>
  <si>
    <t>Establish and equip an information management  unit within the nutrition department 
Enhanced National Nutrition Monitoring Frameworks filling in major nutrition data gaps;
Refined/new data collection systems for existing HMIS including a nutrition module (based on routine health centre data and sentinel sites) using updated data collection tools and digital data collection systems;
Enhanced human resource capacity for the collection, analysis, interpretation, communication and quality control of nutrition data and for the management of NIS;
Improved IT supported data management systems in line with the District Health Information System 2 (DHIS2) Nutrition Module and generating information for programmes and policies;
Availability of quality and timely data from routine data collections in health centres and from surveys; 
Improved dissemination of NIS information; and
Finally, Standardization of nutrition indicators across all nutrition information systems</t>
  </si>
  <si>
    <t>Provision of MSP services to 2000 new places ( IMCI,ANC,PNC,EPI,etc)</t>
  </si>
  <si>
    <t xml:space="preserve"> 1-  Conduct training workshop on related food hyigene and food regulation issues, HACCP and, ISO 22000 etc  
2-Support participation in general Codex meetings, codex technical committes meeting and voting.                                 
3- Facillitate and Support their particpations  in electronic and physical working group activities of the codex  to present Yemeni views on matter of concern. 
Development of food safety standards by adapting global standards to Yemen context
 Develop Yemeni Food safety standards by conduct 2 workshops  and meeting
1-Provision of technical support for developing food safety standards 
2-Conduct Training on harmonisation of Yemeni standards with codex standards</t>
  </si>
  <si>
    <t>MOPHP/Univ/GHO/DHOs</t>
  </si>
  <si>
    <t>12,6</t>
  </si>
  <si>
    <t>2025 Target (%)</t>
  </si>
  <si>
    <t>Current (%)_x000D_</t>
  </si>
  <si>
    <t>Naional government, coorindation and  supervision.
Ministry of Education (MOE)
Local Government  responsible for  implementation and supervision
MOPHP</t>
  </si>
  <si>
    <t>MOE/Schoold</t>
  </si>
  <si>
    <t>MOE/MOPHP /Ministry of Planning (MOPIC)</t>
  </si>
  <si>
    <t>School girls/boys from 10 -18</t>
  </si>
  <si>
    <t>MOPHP/YSMO/MOAI/Agriculture College in Sana'a Univ</t>
  </si>
  <si>
    <t>SFD/SWF/Ministry of Labour and Social Affairs (MOLSA)/MOPHP</t>
  </si>
  <si>
    <t xml:space="preserve">SFD/SWF/MOPHP/health centers to provid  services for WOMEN  </t>
  </si>
  <si>
    <t>PLW / Children &lt;1y /HWs</t>
  </si>
  <si>
    <t xml:space="preserve">1.Rehabiltation and activation of  targets HFs by provision of furniture, medical equipments and related instruments necessary for ANC services for 1740 HFs.
2. Capacity buiding for HWs(midwifes and RH specialists and HF's managers) in 5days training workshops on the importnace of ANCservises and SRH generally.
3. Provision of medicine, infusions and medical appliances and delivery kits
4. Conducting sensitization/workshop for HWs on tetanus &amp; BCG vaccination to be delivered to women on reproductive age (15- 50y)..
</t>
  </si>
  <si>
    <t>MOPHP / Ministry of Agriculture and irrigation (MOAI)
Ministry of Fishe Wealth (MOFW)/
Social Fund for Development (SFD)
Local Authoritis
Social Welfare Fund (SWF) 
Micro Finice Institutions (MFIs)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</si>
</sst>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Red]#,##0"/>
    <numFmt numFmtId="165" formatCode="_(&quot;$&quot;* #,##0_);_(&quot;$&quot;* \(#,##0\);_(&quot;$&quot;* &quot;-&quot;??_);_(@_)"/>
    <numFmt numFmtId="166" formatCode="_-* #,##0.00_-;\-* #,##0.00_-;_-* &quot;-&quot;??_-;_-@_-"/>
    <numFmt numFmtId="167" formatCode="_-* #,##0.00\ _ر_._س_._‏_-;\-* #,##0.00\ _ر_._س_._‏_-;_-* &quot;-&quot;??\ _ر_._س_._‏_-;_-@_-"/>
  </numFmts>
  <fonts count="35" x14ac:knownFonts="1">
    <font>
      <sz val="12"/>
      <color theme="1"/>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sz val="11"/>
      <color rgb="FF000000"/>
      <name val="Arial"/>
      <family val="2"/>
    </font>
    <font>
      <sz val="12"/>
      <name val="Arial Narrow"/>
      <family val="2"/>
    </font>
    <font>
      <sz val="12"/>
      <color theme="1"/>
      <name val="Arial Narrow"/>
      <family val="2"/>
    </font>
    <font>
      <b/>
      <sz val="12"/>
      <color theme="1"/>
      <name val="Arial Narrow"/>
      <family val="2"/>
    </font>
    <font>
      <b/>
      <sz val="14"/>
      <color theme="1"/>
      <name val="Arial Narrow"/>
      <family val="2"/>
    </font>
    <font>
      <b/>
      <sz val="14"/>
      <color rgb="FFFF0000"/>
      <name val="Arial Narrow"/>
      <family val="2"/>
    </font>
    <font>
      <b/>
      <i/>
      <sz val="14"/>
      <color rgb="FFAEAAAA"/>
      <name val="Arial Narrow"/>
      <family val="2"/>
    </font>
    <font>
      <sz val="12"/>
      <name val="Calibri"/>
      <family val="2"/>
      <scheme val="minor"/>
    </font>
    <font>
      <b/>
      <sz val="12"/>
      <color theme="1"/>
      <name val="Calibri"/>
      <family val="2"/>
      <scheme val="minor"/>
    </font>
    <font>
      <i/>
      <sz val="12"/>
      <color theme="1"/>
      <name val="Calibri"/>
      <family val="2"/>
      <scheme val="minor"/>
    </font>
    <font>
      <b/>
      <u/>
      <sz val="12"/>
      <color theme="1"/>
      <name val="Calibri"/>
      <family val="2"/>
      <scheme val="minor"/>
    </font>
    <font>
      <b/>
      <sz val="12"/>
      <color theme="0"/>
      <name val="Calibri"/>
      <family val="2"/>
      <scheme val="minor"/>
    </font>
    <font>
      <b/>
      <sz val="26"/>
      <color theme="1"/>
      <name val="Helvetica"/>
      <family val="2"/>
    </font>
    <font>
      <b/>
      <sz val="20"/>
      <color theme="1"/>
      <name val="Helvetica"/>
      <family val="2"/>
    </font>
    <font>
      <b/>
      <sz val="16"/>
      <name val="Helvetica"/>
      <family val="2"/>
    </font>
    <font>
      <b/>
      <sz val="16"/>
      <color theme="1"/>
      <name val="Helvetica"/>
      <family val="2"/>
    </font>
    <font>
      <b/>
      <sz val="16"/>
      <color rgb="FF000000"/>
      <name val="Helvetica"/>
      <family val="2"/>
    </font>
    <font>
      <i/>
      <sz val="12"/>
      <color theme="0"/>
      <name val="Calibri"/>
      <family val="2"/>
      <scheme val="minor"/>
    </font>
    <font>
      <sz val="28"/>
      <color theme="1"/>
      <name val="Calibri"/>
      <family val="2"/>
      <scheme val="minor"/>
    </font>
    <font>
      <sz val="28"/>
      <color rgb="FF0070C0"/>
      <name val="Calibri"/>
      <family val="2"/>
      <scheme val="minor"/>
    </font>
    <font>
      <sz val="24"/>
      <color theme="0"/>
      <name val="Calibri"/>
      <family val="2"/>
      <scheme val="minor"/>
    </font>
    <font>
      <sz val="18"/>
      <color theme="1"/>
      <name val="Calibri"/>
      <family val="2"/>
      <scheme val="minor"/>
    </font>
    <font>
      <sz val="18"/>
      <color rgb="FF0070C0"/>
      <name val="Calibri"/>
      <family val="2"/>
      <scheme val="minor"/>
    </font>
    <font>
      <b/>
      <sz val="16"/>
      <color theme="1"/>
      <name val="Calibri"/>
      <family val="2"/>
      <scheme val="minor"/>
    </font>
    <font>
      <sz val="20"/>
      <color theme="0"/>
      <name val="Calibri"/>
      <family val="2"/>
      <scheme val="minor"/>
    </font>
    <font>
      <sz val="16"/>
      <color theme="0"/>
      <name val="Calibri"/>
      <family val="2"/>
      <scheme val="minor"/>
    </font>
    <font>
      <sz val="12"/>
      <color rgb="FF0070C0"/>
      <name val="Calibri"/>
      <family val="2"/>
      <scheme val="minor"/>
    </font>
    <font>
      <b/>
      <sz val="18"/>
      <color rgb="FF0070C0"/>
      <name val="Calibri"/>
      <family val="2"/>
      <scheme val="minor"/>
    </font>
    <font>
      <b/>
      <sz val="14"/>
      <color rgb="FF0070C0"/>
      <name val="Calibri"/>
      <family val="2"/>
      <scheme val="minor"/>
    </font>
    <font>
      <i/>
      <sz val="12"/>
      <name val="Calibri"/>
      <family val="2"/>
      <scheme val="minor"/>
    </font>
    <font>
      <sz val="14"/>
      <name val="Calibri"/>
      <family val="2"/>
      <scheme val="minor"/>
    </font>
  </fonts>
  <fills count="13">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39997558519241921"/>
        <bgColor indexed="65"/>
      </patternFill>
    </fill>
    <fill>
      <patternFill patternType="solid">
        <fgColor rgb="FFFFFF00"/>
        <bgColor indexed="64"/>
      </patternFill>
    </fill>
    <fill>
      <patternFill patternType="solid">
        <fgColor theme="0"/>
        <bgColor indexed="64"/>
      </patternFill>
    </fill>
    <fill>
      <patternFill patternType="solid">
        <fgColor theme="4"/>
        <bgColor indexed="64"/>
      </patternFill>
    </fill>
    <fill>
      <patternFill patternType="solid">
        <fgColor rgb="FF002060"/>
        <bgColor indexed="64"/>
      </patternFill>
    </fill>
    <fill>
      <patternFill patternType="solid">
        <fgColor rgb="FF00B0F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auto="1"/>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0" fontId="3"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1" fontId="4" fillId="0" borderId="0"/>
    <xf numFmtId="44" fontId="2" fillId="0" borderId="0" applyFont="0" applyFill="0" applyBorder="0" applyAlignment="0" applyProtection="0"/>
    <xf numFmtId="166" fontId="2" fillId="0" borderId="0" applyFont="0" applyFill="0" applyBorder="0" applyAlignment="0" applyProtection="0"/>
    <xf numFmtId="167" fontId="1" fillId="0" borderId="0" applyFont="0" applyFill="0" applyBorder="0" applyAlignment="0" applyProtection="0"/>
  </cellStyleXfs>
  <cellXfs count="357">
    <xf numFmtId="0" fontId="0" fillId="0" borderId="0" xfId="0"/>
    <xf numFmtId="0" fontId="6" fillId="0" borderId="0" xfId="0" applyFont="1"/>
    <xf numFmtId="0" fontId="6" fillId="0" borderId="0" xfId="0" applyFont="1" applyAlignment="1">
      <alignment vertical="center" wrapText="1"/>
    </xf>
    <xf numFmtId="0" fontId="6" fillId="0" borderId="0" xfId="0" applyFont="1" applyFill="1" applyBorder="1"/>
    <xf numFmtId="0" fontId="7" fillId="0" borderId="0" xfId="0" applyFont="1" applyAlignment="1">
      <alignment horizontal="center"/>
    </xf>
    <xf numFmtId="0" fontId="6" fillId="0" borderId="0" xfId="0" applyFont="1" applyFill="1"/>
    <xf numFmtId="0" fontId="6" fillId="8" borderId="0" xfId="0" applyFont="1" applyFill="1"/>
    <xf numFmtId="0" fontId="8" fillId="0" borderId="0" xfId="0" applyFont="1" applyAlignment="1">
      <alignment horizontal="center"/>
    </xf>
    <xf numFmtId="0" fontId="10" fillId="0" borderId="0" xfId="0" applyFont="1" applyAlignment="1">
      <alignment horizontal="center" vertical="center" wrapText="1"/>
    </xf>
    <xf numFmtId="0" fontId="9" fillId="0" borderId="0" xfId="0" applyFont="1" applyAlignment="1">
      <alignment horizontal="center" wrapText="1"/>
    </xf>
    <xf numFmtId="0" fontId="5" fillId="0" borderId="0" xfId="0" applyFont="1" applyAlignment="1"/>
    <xf numFmtId="0" fontId="5" fillId="0" borderId="0" xfId="0" applyFont="1" applyAlignment="1">
      <alignment horizontal="center" vertical="center"/>
    </xf>
    <xf numFmtId="0" fontId="6" fillId="0" borderId="0" xfId="6" applyFont="1" applyFill="1" applyBorder="1" applyAlignment="1">
      <alignment horizontal="left" vertical="center" wrapText="1"/>
    </xf>
    <xf numFmtId="0" fontId="0" fillId="0" borderId="0" xfId="0" applyFont="1" applyFill="1" applyBorder="1" applyAlignment="1">
      <alignment horizontal="center" vertical="center" wrapText="1"/>
    </xf>
    <xf numFmtId="0" fontId="2" fillId="0" borderId="6" xfId="0" applyFont="1" applyBorder="1"/>
    <xf numFmtId="0" fontId="5" fillId="0" borderId="0" xfId="0" applyFont="1"/>
    <xf numFmtId="0" fontId="6" fillId="9" borderId="0" xfId="0" applyFont="1" applyFill="1"/>
    <xf numFmtId="0" fontId="11" fillId="0" borderId="1" xfId="0" applyFont="1" applyBorder="1" applyAlignment="1">
      <alignment horizontal="center" vertical="center" wrapText="1"/>
    </xf>
    <xf numFmtId="0" fontId="19" fillId="0" borderId="0" xfId="0" applyFont="1" applyAlignment="1">
      <alignment vertical="center"/>
    </xf>
    <xf numFmtId="0" fontId="20" fillId="0" borderId="0" xfId="0" applyFont="1" applyAlignment="1">
      <alignment vertical="center"/>
    </xf>
    <xf numFmtId="0" fontId="19" fillId="0" borderId="0" xfId="0" applyFont="1"/>
    <xf numFmtId="0" fontId="2" fillId="0" borderId="4" xfId="0" applyFont="1" applyBorder="1"/>
    <xf numFmtId="0" fontId="2" fillId="0" borderId="1" xfId="0" applyFont="1" applyBorder="1" applyAlignment="1">
      <alignment horizontal="center"/>
    </xf>
    <xf numFmtId="0" fontId="2" fillId="0" borderId="7" xfId="0" applyFont="1" applyBorder="1" applyAlignment="1">
      <alignment horizontal="center"/>
    </xf>
    <xf numFmtId="0" fontId="0" fillId="0" borderId="0" xfId="0" applyAlignment="1">
      <alignment wrapText="1"/>
    </xf>
    <xf numFmtId="0" fontId="0" fillId="0" borderId="0" xfId="0" applyAlignment="1">
      <alignment horizontal="right"/>
    </xf>
    <xf numFmtId="0" fontId="0" fillId="0" borderId="0" xfId="0" applyAlignment="1">
      <alignment horizontal="left"/>
    </xf>
    <xf numFmtId="44" fontId="0" fillId="0" borderId="0" xfId="8" applyFont="1"/>
    <xf numFmtId="44" fontId="0" fillId="9" borderId="0" xfId="8" applyFont="1" applyFill="1"/>
    <xf numFmtId="0" fontId="3" fillId="9" borderId="0" xfId="0" applyFont="1" applyFill="1" applyAlignment="1">
      <alignment wrapText="1"/>
    </xf>
    <xf numFmtId="0" fontId="22" fillId="0" borderId="0" xfId="0" applyFont="1"/>
    <xf numFmtId="0" fontId="22" fillId="0" borderId="0" xfId="0" applyFont="1" applyAlignment="1">
      <alignment horizontal="right"/>
    </xf>
    <xf numFmtId="0" fontId="22" fillId="0" borderId="0" xfId="0" applyFont="1" applyAlignment="1">
      <alignment horizontal="left"/>
    </xf>
    <xf numFmtId="44" fontId="22" fillId="0" borderId="0" xfId="8" applyFont="1"/>
    <xf numFmtId="44" fontId="22" fillId="9" borderId="0" xfId="8" applyFont="1" applyFill="1"/>
    <xf numFmtId="0" fontId="25" fillId="0" borderId="0" xfId="0" applyFont="1"/>
    <xf numFmtId="0" fontId="25" fillId="9" borderId="0" xfId="0" applyFont="1" applyFill="1"/>
    <xf numFmtId="0" fontId="25" fillId="9" borderId="0" xfId="0" applyFont="1" applyFill="1" applyAlignment="1">
      <alignment horizontal="right"/>
    </xf>
    <xf numFmtId="44" fontId="25" fillId="9" borderId="0" xfId="0" applyNumberFormat="1" applyFont="1" applyFill="1" applyAlignment="1">
      <alignment horizontal="right"/>
    </xf>
    <xf numFmtId="0" fontId="25" fillId="9" borderId="0" xfId="0" applyFont="1" applyFill="1" applyAlignment="1">
      <alignment horizontal="left"/>
    </xf>
    <xf numFmtId="44" fontId="25" fillId="9" borderId="0" xfId="8" applyFont="1" applyFill="1"/>
    <xf numFmtId="0" fontId="0" fillId="9" borderId="0" xfId="0" applyFill="1"/>
    <xf numFmtId="0" fontId="0" fillId="9" borderId="0" xfId="0" applyFill="1" applyAlignment="1">
      <alignment horizontal="right"/>
    </xf>
    <xf numFmtId="0" fontId="0" fillId="9" borderId="0" xfId="0" applyFill="1" applyAlignment="1">
      <alignment horizontal="left"/>
    </xf>
    <xf numFmtId="0" fontId="0" fillId="0" borderId="0" xfId="0" applyAlignment="1">
      <alignment vertical="center"/>
    </xf>
    <xf numFmtId="0" fontId="0" fillId="9" borderId="0" xfId="0" applyFill="1" applyAlignment="1">
      <alignment vertical="center"/>
    </xf>
    <xf numFmtId="0" fontId="0" fillId="9" borderId="0" xfId="0" applyFill="1" applyAlignment="1">
      <alignment horizontal="right" vertical="center"/>
    </xf>
    <xf numFmtId="0" fontId="0" fillId="9" borderId="0" xfId="0" applyFill="1" applyAlignment="1">
      <alignment horizontal="left" vertical="center"/>
    </xf>
    <xf numFmtId="44" fontId="0" fillId="9" borderId="0" xfId="8" applyFont="1" applyFill="1" applyAlignment="1">
      <alignment vertical="center"/>
    </xf>
    <xf numFmtId="0" fontId="3" fillId="11" borderId="10" xfId="0" applyFont="1" applyFill="1" applyBorder="1" applyAlignment="1">
      <alignment horizontal="center" vertical="center"/>
    </xf>
    <xf numFmtId="0" fontId="0" fillId="0" borderId="0" xfId="0" applyAlignment="1">
      <alignment horizontal="center"/>
    </xf>
    <xf numFmtId="0" fontId="3" fillId="11" borderId="7" xfId="0" applyFont="1" applyFill="1" applyBorder="1" applyAlignment="1">
      <alignment horizontal="center"/>
    </xf>
    <xf numFmtId="0" fontId="3" fillId="11" borderId="7" xfId="0" applyFont="1" applyFill="1" applyBorder="1" applyAlignment="1">
      <alignment horizontal="left"/>
    </xf>
    <xf numFmtId="0" fontId="0" fillId="0" borderId="10" xfId="0" applyBorder="1"/>
    <xf numFmtId="0" fontId="0" fillId="0" borderId="10" xfId="0" applyBorder="1" applyAlignment="1">
      <alignment horizontal="right"/>
    </xf>
    <xf numFmtId="3" fontId="0" fillId="0" borderId="10" xfId="0" applyNumberFormat="1" applyBorder="1" applyAlignment="1">
      <alignment horizontal="right" wrapText="1"/>
    </xf>
    <xf numFmtId="0" fontId="11" fillId="0" borderId="10" xfId="0" applyFont="1" applyBorder="1" applyAlignment="1">
      <alignment horizontal="left" wrapText="1"/>
    </xf>
    <xf numFmtId="0" fontId="0" fillId="0" borderId="10" xfId="0" applyBorder="1" applyAlignment="1">
      <alignment horizontal="left" wrapText="1"/>
    </xf>
    <xf numFmtId="44" fontId="2" fillId="0" borderId="10" xfId="8" applyFont="1" applyFill="1" applyBorder="1" applyAlignment="1">
      <alignment horizontal="right"/>
    </xf>
    <xf numFmtId="164" fontId="2" fillId="0" borderId="10" xfId="8" applyNumberFormat="1" applyFont="1" applyFill="1" applyBorder="1" applyAlignment="1">
      <alignment horizontal="right"/>
    </xf>
    <xf numFmtId="44" fontId="2" fillId="0" borderId="10" xfId="8" applyFont="1" applyFill="1" applyBorder="1"/>
    <xf numFmtId="44" fontId="2" fillId="0" borderId="11" xfId="8" applyFont="1" applyFill="1" applyBorder="1" applyAlignment="1">
      <alignment wrapText="1"/>
    </xf>
    <xf numFmtId="0" fontId="29" fillId="9" borderId="23" xfId="0" applyFont="1" applyFill="1" applyBorder="1" applyAlignment="1">
      <alignment wrapText="1"/>
    </xf>
    <xf numFmtId="0" fontId="0" fillId="8" borderId="0" xfId="0" applyFill="1"/>
    <xf numFmtId="0" fontId="0" fillId="0" borderId="1" xfId="0" applyBorder="1"/>
    <xf numFmtId="3" fontId="0" fillId="0" borderId="1" xfId="0" applyNumberFormat="1" applyBorder="1" applyAlignment="1">
      <alignment horizontal="left"/>
    </xf>
    <xf numFmtId="44" fontId="2" fillId="0" borderId="1" xfId="8" applyFont="1" applyFill="1" applyBorder="1" applyAlignment="1">
      <alignment horizontal="right"/>
    </xf>
    <xf numFmtId="164" fontId="2" fillId="0" borderId="1" xfId="8" applyNumberFormat="1" applyFont="1" applyFill="1" applyBorder="1" applyAlignment="1">
      <alignment horizontal="right"/>
    </xf>
    <xf numFmtId="44" fontId="2" fillId="0" borderId="1" xfId="8" applyFont="1" applyFill="1" applyBorder="1"/>
    <xf numFmtId="44" fontId="2" fillId="0" borderId="5" xfId="8" applyFont="1" applyFill="1" applyBorder="1" applyAlignment="1">
      <alignment wrapText="1"/>
    </xf>
    <xf numFmtId="0" fontId="3" fillId="9" borderId="23" xfId="0" applyFont="1" applyFill="1" applyBorder="1" applyAlignment="1">
      <alignment wrapText="1"/>
    </xf>
    <xf numFmtId="0" fontId="11" fillId="0" borderId="1" xfId="0" applyFont="1" applyBorder="1" applyAlignment="1">
      <alignment horizontal="left" vertical="center" wrapText="1"/>
    </xf>
    <xf numFmtId="0" fontId="0" fillId="0" borderId="1" xfId="0" applyBorder="1" applyAlignment="1">
      <alignment horizontal="right"/>
    </xf>
    <xf numFmtId="3" fontId="0" fillId="0" borderId="1" xfId="0" applyNumberFormat="1" applyBorder="1" applyAlignment="1">
      <alignment horizontal="right"/>
    </xf>
    <xf numFmtId="0" fontId="11" fillId="0" borderId="1" xfId="0" applyFont="1" applyBorder="1" applyAlignment="1">
      <alignment horizontal="left" wrapText="1"/>
    </xf>
    <xf numFmtId="44" fontId="2" fillId="0" borderId="1" xfId="8" applyFont="1" applyFill="1" applyBorder="1" applyAlignment="1">
      <alignment horizontal="center"/>
    </xf>
    <xf numFmtId="44" fontId="2" fillId="0" borderId="5" xfId="8" applyFont="1" applyFill="1" applyBorder="1" applyAlignment="1">
      <alignment horizontal="left" wrapText="1"/>
    </xf>
    <xf numFmtId="0" fontId="0" fillId="0" borderId="1" xfId="0" applyBorder="1" applyAlignment="1">
      <alignment horizontal="center"/>
    </xf>
    <xf numFmtId="0" fontId="11" fillId="0" borderId="1" xfId="0" applyFont="1" applyBorder="1" applyAlignment="1">
      <alignment horizontal="left"/>
    </xf>
    <xf numFmtId="44" fontId="2" fillId="0" borderId="5" xfId="8" applyFont="1" applyFill="1" applyBorder="1" applyAlignment="1">
      <alignment horizontal="left" vertical="center" wrapText="1"/>
    </xf>
    <xf numFmtId="3" fontId="0" fillId="0" borderId="1" xfId="0" applyNumberFormat="1" applyBorder="1" applyAlignment="1">
      <alignment horizontal="left" wrapText="1"/>
    </xf>
    <xf numFmtId="0" fontId="11" fillId="0" borderId="1" xfId="0" applyFont="1" applyBorder="1" applyAlignment="1">
      <alignment horizontal="left" vertical="center"/>
    </xf>
    <xf numFmtId="3" fontId="11" fillId="0" borderId="1" xfId="0" applyNumberFormat="1" applyFont="1" applyBorder="1" applyAlignment="1">
      <alignment horizontal="center"/>
    </xf>
    <xf numFmtId="0" fontId="0" fillId="0" borderId="1" xfId="0" applyBorder="1" applyAlignment="1">
      <alignment horizontal="left"/>
    </xf>
    <xf numFmtId="165" fontId="2" fillId="0" borderId="1" xfId="8" applyNumberFormat="1" applyFont="1" applyFill="1" applyBorder="1" applyAlignment="1">
      <alignment horizontal="center"/>
    </xf>
    <xf numFmtId="165" fontId="2" fillId="0" borderId="5" xfId="8" applyNumberFormat="1" applyFont="1" applyFill="1" applyBorder="1" applyAlignment="1">
      <alignment horizontal="left" vertical="center" wrapText="1"/>
    </xf>
    <xf numFmtId="165" fontId="2" fillId="0" borderId="1" xfId="8" applyNumberFormat="1" applyFont="1" applyFill="1" applyBorder="1"/>
    <xf numFmtId="165" fontId="2" fillId="0" borderId="5" xfId="8" applyNumberFormat="1" applyFont="1" applyFill="1" applyBorder="1" applyAlignment="1">
      <alignment horizontal="left" wrapText="1"/>
    </xf>
    <xf numFmtId="3" fontId="0" fillId="0" borderId="1" xfId="0" applyNumberFormat="1" applyBorder="1"/>
    <xf numFmtId="3" fontId="0" fillId="0" borderId="7" xfId="0" applyNumberFormat="1" applyBorder="1" applyAlignment="1">
      <alignment horizontal="right"/>
    </xf>
    <xf numFmtId="0" fontId="0" fillId="0" borderId="7" xfId="0" applyBorder="1" applyAlignment="1">
      <alignment horizontal="right"/>
    </xf>
    <xf numFmtId="3" fontId="0" fillId="0" borderId="7" xfId="0" applyNumberFormat="1" applyBorder="1" applyAlignment="1">
      <alignment horizontal="left"/>
    </xf>
    <xf numFmtId="0" fontId="0" fillId="0" borderId="7" xfId="0" applyBorder="1" applyAlignment="1">
      <alignment horizontal="left"/>
    </xf>
    <xf numFmtId="44" fontId="2" fillId="0" borderId="7" xfId="8" applyFont="1" applyFill="1" applyBorder="1"/>
    <xf numFmtId="44" fontId="2" fillId="8" borderId="7" xfId="8" applyFont="1" applyFill="1" applyBorder="1"/>
    <xf numFmtId="0" fontId="0" fillId="0" borderId="8" xfId="0" applyBorder="1" applyAlignment="1">
      <alignment wrapText="1"/>
    </xf>
    <xf numFmtId="3" fontId="0" fillId="0" borderId="10" xfId="0" applyNumberFormat="1" applyBorder="1" applyAlignment="1">
      <alignment horizontal="right"/>
    </xf>
    <xf numFmtId="3" fontId="0" fillId="0" borderId="10" xfId="0" applyNumberFormat="1" applyBorder="1" applyAlignment="1">
      <alignment horizontal="left"/>
    </xf>
    <xf numFmtId="3" fontId="0" fillId="0" borderId="1" xfId="0" applyNumberFormat="1" applyBorder="1" applyAlignment="1">
      <alignment horizontal="center"/>
    </xf>
    <xf numFmtId="0" fontId="11" fillId="0" borderId="1" xfId="0" applyFont="1" applyBorder="1" applyAlignment="1">
      <alignment vertical="center" wrapText="1"/>
    </xf>
    <xf numFmtId="3" fontId="0" fillId="0" borderId="5" xfId="0" applyNumberFormat="1" applyBorder="1" applyAlignment="1">
      <alignment horizontal="left" vertical="center" wrapText="1"/>
    </xf>
    <xf numFmtId="3" fontId="0" fillId="0" borderId="5" xfId="0" applyNumberFormat="1" applyBorder="1" applyAlignment="1">
      <alignment horizontal="left" wrapText="1"/>
    </xf>
    <xf numFmtId="3" fontId="11" fillId="0" borderId="1" xfId="0" applyNumberFormat="1" applyFont="1" applyBorder="1" applyAlignment="1">
      <alignment horizontal="left"/>
    </xf>
    <xf numFmtId="44" fontId="11" fillId="0" borderId="1" xfId="8" applyFont="1" applyFill="1" applyBorder="1" applyAlignment="1">
      <alignment horizontal="right"/>
    </xf>
    <xf numFmtId="164" fontId="11" fillId="0" borderId="1" xfId="8" applyNumberFormat="1" applyFont="1" applyFill="1" applyBorder="1" applyAlignment="1">
      <alignment horizontal="right"/>
    </xf>
    <xf numFmtId="44" fontId="11" fillId="0" borderId="1" xfId="8" applyFont="1" applyFill="1" applyBorder="1"/>
    <xf numFmtId="3" fontId="11" fillId="0" borderId="5" xfId="0" applyNumberFormat="1" applyFont="1" applyBorder="1" applyAlignment="1">
      <alignment horizontal="left" vertical="center" wrapText="1"/>
    </xf>
    <xf numFmtId="3" fontId="0" fillId="0" borderId="1" xfId="0" applyNumberFormat="1" applyBorder="1" applyAlignment="1">
      <alignment horizontal="right" wrapText="1"/>
    </xf>
    <xf numFmtId="44" fontId="2" fillId="0" borderId="1" xfId="8" applyFont="1" applyFill="1" applyBorder="1" applyAlignment="1">
      <alignment horizontal="right" wrapText="1"/>
    </xf>
    <xf numFmtId="44" fontId="2" fillId="0" borderId="1" xfId="8" applyFont="1" applyFill="1" applyBorder="1" applyAlignment="1">
      <alignment wrapText="1"/>
    </xf>
    <xf numFmtId="0" fontId="0" fillId="0" borderId="1" xfId="0" applyBorder="1" applyAlignment="1">
      <alignment vertical="center" wrapText="1"/>
    </xf>
    <xf numFmtId="0" fontId="0" fillId="0" borderId="16" xfId="0" applyBorder="1"/>
    <xf numFmtId="0" fontId="0" fillId="0" borderId="7" xfId="0" applyBorder="1"/>
    <xf numFmtId="0" fontId="12" fillId="0" borderId="7" xfId="0" applyFont="1" applyBorder="1" applyAlignment="1">
      <alignment horizontal="right" wrapText="1"/>
    </xf>
    <xf numFmtId="0" fontId="0" fillId="0" borderId="8" xfId="0" applyBorder="1"/>
    <xf numFmtId="0" fontId="0" fillId="9" borderId="2" xfId="0" applyFill="1" applyBorder="1"/>
    <xf numFmtId="0" fontId="0" fillId="0" borderId="10" xfId="0" applyBorder="1" applyAlignment="1">
      <alignment horizontal="center"/>
    </xf>
    <xf numFmtId="44" fontId="2" fillId="0" borderId="10" xfId="8" applyFont="1" applyFill="1" applyBorder="1" applyAlignment="1">
      <alignment horizontal="center"/>
    </xf>
    <xf numFmtId="0" fontId="0" fillId="0" borderId="11" xfId="0" applyBorder="1" applyAlignment="1">
      <alignment horizontal="left" wrapText="1"/>
    </xf>
    <xf numFmtId="0" fontId="0" fillId="0" borderId="1" xfId="0" applyBorder="1" applyAlignment="1">
      <alignment horizontal="center" wrapText="1"/>
    </xf>
    <xf numFmtId="0" fontId="0" fillId="0" borderId="5" xfId="0" applyBorder="1" applyAlignment="1">
      <alignment horizontal="left" wrapText="1"/>
    </xf>
    <xf numFmtId="0" fontId="11" fillId="0" borderId="1" xfId="0" applyFont="1" applyBorder="1" applyAlignment="1">
      <alignment horizontal="right" vertical="center" wrapText="1"/>
    </xf>
    <xf numFmtId="0" fontId="0" fillId="0" borderId="1" xfId="0" applyBorder="1" applyAlignment="1">
      <alignment horizontal="left" vertical="center" wrapText="1"/>
    </xf>
    <xf numFmtId="44" fontId="2" fillId="0" borderId="1" xfId="8" applyFont="1" applyFill="1" applyBorder="1" applyAlignment="1">
      <alignment horizontal="right" vertical="center"/>
    </xf>
    <xf numFmtId="44" fontId="2" fillId="0" borderId="1" xfId="8" applyFont="1" applyFill="1" applyBorder="1" applyAlignment="1">
      <alignment horizontal="center" vertical="center"/>
    </xf>
    <xf numFmtId="0" fontId="3" fillId="9" borderId="23" xfId="0" applyFont="1" applyFill="1" applyBorder="1" applyAlignment="1">
      <alignment vertical="center" wrapText="1"/>
    </xf>
    <xf numFmtId="0" fontId="0" fillId="0" borderId="1" xfId="0" applyBorder="1" applyAlignment="1">
      <alignment horizontal="left" wrapText="1"/>
    </xf>
    <xf numFmtId="0" fontId="0" fillId="0" borderId="5" xfId="0" applyBorder="1" applyAlignment="1">
      <alignment horizontal="left" vertical="center" wrapText="1"/>
    </xf>
    <xf numFmtId="44" fontId="0" fillId="0" borderId="1" xfId="0" applyNumberFormat="1" applyBorder="1"/>
    <xf numFmtId="0" fontId="0" fillId="0" borderId="5" xfId="0" applyBorder="1" applyAlignment="1">
      <alignment wrapText="1"/>
    </xf>
    <xf numFmtId="44" fontId="2" fillId="8" borderId="7" xfId="8" applyFont="1" applyFill="1" applyBorder="1" applyAlignment="1">
      <alignment horizontal="center"/>
    </xf>
    <xf numFmtId="44" fontId="2" fillId="0" borderId="8" xfId="8" applyFont="1" applyFill="1" applyBorder="1"/>
    <xf numFmtId="0" fontId="11" fillId="0" borderId="10" xfId="0" applyFont="1" applyBorder="1" applyAlignment="1">
      <alignment horizontal="center"/>
    </xf>
    <xf numFmtId="44" fontId="0" fillId="0" borderId="10" xfId="0" applyNumberFormat="1" applyBorder="1"/>
    <xf numFmtId="0" fontId="11" fillId="0" borderId="1" xfId="0" applyFont="1" applyBorder="1" applyAlignment="1">
      <alignment horizontal="center"/>
    </xf>
    <xf numFmtId="0" fontId="11" fillId="0" borderId="1" xfId="0" applyFont="1" applyBorder="1" applyAlignment="1">
      <alignment horizontal="right"/>
    </xf>
    <xf numFmtId="44" fontId="11" fillId="0" borderId="5" xfId="8" applyFont="1" applyFill="1" applyBorder="1" applyAlignment="1">
      <alignment horizontal="left" wrapText="1"/>
    </xf>
    <xf numFmtId="165" fontId="2" fillId="0" borderId="1" xfId="8" applyNumberFormat="1" applyFont="1" applyFill="1" applyBorder="1" applyAlignment="1">
      <alignment horizontal="right"/>
    </xf>
    <xf numFmtId="0" fontId="0" fillId="0" borderId="1" xfId="0" applyBorder="1" applyAlignment="1">
      <alignment horizontal="center" vertical="center" wrapText="1"/>
    </xf>
    <xf numFmtId="0" fontId="0" fillId="0" borderId="1" xfId="0" applyBorder="1" applyAlignment="1">
      <alignment horizontal="right" vertical="center" wrapText="1"/>
    </xf>
    <xf numFmtId="0" fontId="12" fillId="0" borderId="0" xfId="0" applyFont="1"/>
    <xf numFmtId="165" fontId="2" fillId="0" borderId="7" xfId="8" applyNumberFormat="1" applyFont="1" applyFill="1" applyBorder="1" applyAlignment="1">
      <alignment horizontal="right"/>
    </xf>
    <xf numFmtId="0" fontId="15" fillId="9" borderId="23" xfId="0" applyFont="1" applyFill="1" applyBorder="1" applyAlignment="1">
      <alignment wrapText="1"/>
    </xf>
    <xf numFmtId="44" fontId="32" fillId="0" borderId="13" xfId="8" applyFont="1" applyFill="1" applyBorder="1"/>
    <xf numFmtId="0" fontId="0" fillId="0" borderId="31" xfId="0" applyBorder="1"/>
    <xf numFmtId="44" fontId="32" fillId="0" borderId="12" xfId="8" applyFont="1" applyFill="1" applyBorder="1" applyAlignment="1"/>
    <xf numFmtId="44" fontId="32" fillId="0" borderId="13" xfId="8" applyFont="1" applyFill="1" applyBorder="1" applyAlignment="1"/>
    <xf numFmtId="44" fontId="32" fillId="0" borderId="13" xfId="8" applyFont="1" applyFill="1" applyBorder="1" applyAlignment="1">
      <alignment horizontal="center"/>
    </xf>
    <xf numFmtId="0" fontId="0" fillId="0" borderId="31" xfId="0" applyBorder="1" applyAlignment="1">
      <alignment horizontal="left" vertical="center"/>
    </xf>
    <xf numFmtId="0" fontId="3" fillId="9" borderId="33" xfId="0" applyFont="1" applyFill="1" applyBorder="1" applyAlignment="1">
      <alignment wrapText="1"/>
    </xf>
    <xf numFmtId="44" fontId="0" fillId="0" borderId="0" xfId="8" applyFont="1" applyFill="1"/>
    <xf numFmtId="0" fontId="3" fillId="0" borderId="0" xfId="0" applyFont="1" applyAlignment="1">
      <alignment wrapText="1"/>
    </xf>
    <xf numFmtId="44" fontId="0" fillId="8" borderId="0" xfId="8" applyFont="1" applyFill="1"/>
    <xf numFmtId="0" fontId="3" fillId="12" borderId="0" xfId="0" applyFont="1" applyFill="1" applyAlignment="1">
      <alignment wrapText="1"/>
    </xf>
    <xf numFmtId="0" fontId="11" fillId="9" borderId="1" xfId="0" applyFont="1" applyFill="1" applyBorder="1" applyAlignment="1">
      <alignment horizontal="center" vertical="center" wrapText="1" readingOrder="1"/>
    </xf>
    <xf numFmtId="0" fontId="11" fillId="0" borderId="1" xfId="0" applyFont="1" applyBorder="1" applyAlignment="1">
      <alignment horizontal="center" vertical="center" wrapText="1" readingOrder="1"/>
    </xf>
    <xf numFmtId="0" fontId="11" fillId="0" borderId="10" xfId="0" applyFont="1" applyBorder="1" applyAlignment="1">
      <alignment horizontal="center" vertical="center" wrapText="1" readingOrder="1"/>
    </xf>
    <xf numFmtId="0" fontId="11" fillId="9" borderId="16" xfId="0" applyFont="1" applyFill="1" applyBorder="1" applyAlignment="1">
      <alignment horizontal="center" vertical="center" wrapText="1" readingOrder="1"/>
    </xf>
    <xf numFmtId="0" fontId="11" fillId="9" borderId="1" xfId="0" applyFont="1" applyFill="1" applyBorder="1" applyAlignment="1">
      <alignment horizontal="center" vertical="center" readingOrder="1"/>
    </xf>
    <xf numFmtId="0" fontId="2" fillId="3" borderId="16" xfId="2" applyFont="1" applyBorder="1" applyAlignment="1">
      <alignment horizontal="center" vertical="center" wrapText="1"/>
    </xf>
    <xf numFmtId="0" fontId="2" fillId="3" borderId="16" xfId="2" applyFont="1" applyBorder="1" applyAlignment="1">
      <alignment horizontal="center" wrapText="1"/>
    </xf>
    <xf numFmtId="0" fontId="2" fillId="3" borderId="35" xfId="2" applyFont="1" applyBorder="1" applyAlignment="1">
      <alignment horizontal="center" wrapText="1"/>
    </xf>
    <xf numFmtId="0" fontId="11" fillId="9" borderId="10" xfId="0" applyFont="1" applyFill="1" applyBorder="1" applyAlignment="1">
      <alignment horizontal="center" vertical="center" wrapText="1" readingOrder="1"/>
    </xf>
    <xf numFmtId="0" fontId="11" fillId="0" borderId="11" xfId="0" applyFont="1" applyBorder="1" applyAlignment="1">
      <alignment horizontal="center" vertical="center" wrapText="1" readingOrder="1"/>
    </xf>
    <xf numFmtId="0" fontId="11" fillId="0" borderId="5" xfId="0" applyFont="1" applyBorder="1" applyAlignment="1">
      <alignment horizontal="center" vertical="center" wrapText="1" readingOrder="1"/>
    </xf>
    <xf numFmtId="0" fontId="11" fillId="9" borderId="5" xfId="0" applyFont="1" applyFill="1" applyBorder="1" applyAlignment="1">
      <alignment horizontal="center" vertical="center" wrapText="1" readingOrder="1"/>
    </xf>
    <xf numFmtId="0" fontId="11" fillId="9" borderId="7" xfId="0" applyFont="1" applyFill="1" applyBorder="1" applyAlignment="1">
      <alignment horizontal="center" vertical="center" wrapText="1" readingOrder="1"/>
    </xf>
    <xf numFmtId="0" fontId="11" fillId="9" borderId="7" xfId="0" applyFont="1" applyFill="1" applyBorder="1" applyAlignment="1">
      <alignment horizontal="center" vertical="center" readingOrder="1"/>
    </xf>
    <xf numFmtId="0" fontId="0" fillId="0" borderId="10" xfId="0" applyFont="1" applyBorder="1" applyAlignment="1">
      <alignment horizontal="center" vertical="top" wrapText="1" readingOrder="1"/>
    </xf>
    <xf numFmtId="0" fontId="0" fillId="9" borderId="10" xfId="0" applyFont="1" applyFill="1" applyBorder="1" applyAlignment="1">
      <alignment horizontal="center" vertical="center" wrapText="1" readingOrder="1"/>
    </xf>
    <xf numFmtId="0" fontId="0" fillId="0" borderId="10" xfId="0" applyFont="1" applyBorder="1" applyAlignment="1">
      <alignment horizontal="center" vertical="center" wrapText="1" readingOrder="1"/>
    </xf>
    <xf numFmtId="0" fontId="0" fillId="0" borderId="11" xfId="0" applyFont="1" applyBorder="1" applyAlignment="1">
      <alignment horizontal="center" vertical="center" wrapText="1" readingOrder="1"/>
    </xf>
    <xf numFmtId="0" fontId="0" fillId="9" borderId="1" xfId="0" applyFont="1" applyFill="1" applyBorder="1" applyAlignment="1">
      <alignment horizontal="center" vertical="center" wrapText="1" readingOrder="1"/>
    </xf>
    <xf numFmtId="0" fontId="0" fillId="0" borderId="1" xfId="0" applyFont="1" applyBorder="1" applyAlignment="1">
      <alignment horizontal="center" vertical="center" wrapText="1" readingOrder="1"/>
    </xf>
    <xf numFmtId="0" fontId="0" fillId="0" borderId="5" xfId="0" applyFont="1" applyBorder="1" applyAlignment="1">
      <alignment horizontal="center" vertical="center" wrapText="1" readingOrder="1"/>
    </xf>
    <xf numFmtId="0" fontId="0" fillId="9" borderId="1" xfId="0" applyFont="1" applyFill="1" applyBorder="1" applyAlignment="1">
      <alignment horizontal="center" vertical="top" wrapText="1" readingOrder="1"/>
    </xf>
    <xf numFmtId="0" fontId="0" fillId="9" borderId="5" xfId="0" applyFont="1" applyFill="1" applyBorder="1" applyAlignment="1">
      <alignment horizontal="center" vertical="center" wrapText="1" readingOrder="1"/>
    </xf>
    <xf numFmtId="0" fontId="0" fillId="9" borderId="7" xfId="0" applyFont="1" applyFill="1" applyBorder="1" applyAlignment="1">
      <alignment horizontal="center" vertical="center" wrapText="1" readingOrder="1"/>
    </xf>
    <xf numFmtId="0" fontId="0" fillId="9" borderId="7" xfId="0" applyFont="1" applyFill="1" applyBorder="1" applyAlignment="1">
      <alignment horizontal="center" vertical="center" readingOrder="1"/>
    </xf>
    <xf numFmtId="0" fontId="0" fillId="9" borderId="8" xfId="0" applyFont="1" applyFill="1" applyBorder="1" applyAlignment="1">
      <alignment horizontal="center" wrapText="1" readingOrder="1"/>
    </xf>
    <xf numFmtId="0" fontId="11" fillId="0" borderId="1" xfId="0" applyFont="1" applyBorder="1" applyAlignment="1">
      <alignment horizontal="center" vertical="center" readingOrder="1"/>
    </xf>
    <xf numFmtId="0" fontId="11" fillId="0" borderId="7" xfId="0" applyFont="1" applyBorder="1" applyAlignment="1">
      <alignment horizontal="center" vertical="center" readingOrder="1"/>
    </xf>
    <xf numFmtId="0" fontId="11" fillId="0" borderId="6" xfId="0" applyFont="1" applyBorder="1" applyAlignment="1">
      <alignment horizontal="center" vertical="center" readingOrder="1"/>
    </xf>
    <xf numFmtId="0" fontId="11" fillId="9" borderId="10" xfId="0" applyFont="1" applyFill="1" applyBorder="1" applyAlignment="1">
      <alignment horizontal="center" vertical="center" readingOrder="1"/>
    </xf>
    <xf numFmtId="0" fontId="11" fillId="0" borderId="10" xfId="0" applyFont="1" applyBorder="1" applyAlignment="1">
      <alignment horizontal="center" vertical="center" readingOrder="1"/>
    </xf>
    <xf numFmtId="0" fontId="11" fillId="0" borderId="0" xfId="0" applyFont="1" applyBorder="1" applyAlignment="1">
      <alignment horizontal="center" vertical="center" readingOrder="1"/>
    </xf>
    <xf numFmtId="0" fontId="11" fillId="0" borderId="0" xfId="0" applyFont="1" applyBorder="1" applyAlignment="1">
      <alignment horizontal="center" vertical="center" wrapText="1" readingOrder="1"/>
    </xf>
    <xf numFmtId="0" fontId="11" fillId="9" borderId="0" xfId="0" applyFont="1" applyFill="1" applyBorder="1" applyAlignment="1">
      <alignment horizontal="center" vertical="center" wrapText="1" readingOrder="1"/>
    </xf>
    <xf numFmtId="0" fontId="11" fillId="9" borderId="0" xfId="0" applyFont="1" applyFill="1" applyBorder="1" applyAlignment="1">
      <alignment horizontal="center" vertical="center" readingOrder="1"/>
    </xf>
    <xf numFmtId="0" fontId="11" fillId="9" borderId="8" xfId="0" applyFont="1" applyFill="1" applyBorder="1" applyAlignment="1">
      <alignment horizontal="center" vertical="center" wrapText="1" readingOrder="1"/>
    </xf>
    <xf numFmtId="0" fontId="11" fillId="0" borderId="1" xfId="0" applyFont="1" applyFill="1" applyBorder="1" applyAlignment="1">
      <alignment horizontal="center" vertical="center" wrapText="1" readingOrder="1"/>
    </xf>
    <xf numFmtId="0" fontId="11" fillId="0" borderId="1" xfId="0" applyFont="1" applyFill="1" applyBorder="1" applyAlignment="1">
      <alignment horizontal="center" vertical="center" readingOrder="1"/>
    </xf>
    <xf numFmtId="0" fontId="11" fillId="0" borderId="10" xfId="0" applyFont="1" applyFill="1" applyBorder="1" applyAlignment="1">
      <alignment horizontal="center" vertical="center" wrapText="1" readingOrder="1"/>
    </xf>
    <xf numFmtId="0" fontId="11" fillId="0" borderId="11" xfId="0" applyFont="1" applyFill="1" applyBorder="1" applyAlignment="1">
      <alignment horizontal="center" vertical="center" wrapText="1" readingOrder="1"/>
    </xf>
    <xf numFmtId="0" fontId="11" fillId="0" borderId="5" xfId="0" applyFont="1" applyFill="1" applyBorder="1" applyAlignment="1">
      <alignment horizontal="center" vertical="center" wrapText="1" readingOrder="1"/>
    </xf>
    <xf numFmtId="0" fontId="11" fillId="0" borderId="5" xfId="0" applyFont="1" applyFill="1" applyBorder="1" applyAlignment="1">
      <alignment horizontal="center" vertical="center" readingOrder="1"/>
    </xf>
    <xf numFmtId="0" fontId="11" fillId="0" borderId="7" xfId="0" applyFont="1" applyFill="1" applyBorder="1" applyAlignment="1">
      <alignment horizontal="center" vertical="center" wrapText="1" readingOrder="1"/>
    </xf>
    <xf numFmtId="0" fontId="11" fillId="0" borderId="8" xfId="0" applyFont="1" applyFill="1" applyBorder="1" applyAlignment="1">
      <alignment horizontal="center" vertical="center" wrapText="1" readingOrder="1"/>
    </xf>
    <xf numFmtId="0" fontId="11" fillId="0" borderId="7" xfId="0" applyFont="1" applyBorder="1" applyAlignment="1">
      <alignment horizontal="center" vertical="center" wrapText="1" readingOrder="1"/>
    </xf>
    <xf numFmtId="0" fontId="11" fillId="3" borderId="16" xfId="2" applyFont="1" applyBorder="1" applyAlignment="1">
      <alignment horizontal="center" wrapText="1"/>
    </xf>
    <xf numFmtId="0" fontId="11" fillId="9" borderId="11" xfId="0" applyFont="1" applyFill="1" applyBorder="1" applyAlignment="1">
      <alignment horizontal="center" vertical="center" wrapText="1" readingOrder="1"/>
    </xf>
    <xf numFmtId="0" fontId="33" fillId="0" borderId="5" xfId="0" applyFont="1" applyBorder="1" applyAlignment="1">
      <alignment horizontal="center" vertical="center" wrapText="1" readingOrder="1"/>
    </xf>
    <xf numFmtId="0" fontId="11" fillId="0" borderId="8" xfId="0" applyFont="1" applyBorder="1" applyAlignment="1">
      <alignment horizontal="center" vertical="center" wrapText="1" readingOrder="1"/>
    </xf>
    <xf numFmtId="2" fontId="11" fillId="9" borderId="1" xfId="0" applyNumberFormat="1" applyFont="1" applyFill="1" applyBorder="1" applyAlignment="1">
      <alignment horizontal="center" vertical="center" wrapText="1" readingOrder="1"/>
    </xf>
    <xf numFmtId="0" fontId="0" fillId="9" borderId="1" xfId="0" applyFont="1" applyFill="1" applyBorder="1" applyAlignment="1">
      <alignment horizontal="center" vertical="center" wrapText="1" readingOrder="1"/>
    </xf>
    <xf numFmtId="0" fontId="3" fillId="10" borderId="18" xfId="1" applyFont="1" applyFill="1" applyBorder="1" applyAlignment="1">
      <alignment vertical="center" wrapText="1"/>
    </xf>
    <xf numFmtId="0" fontId="3" fillId="10" borderId="0" xfId="1" applyFont="1" applyFill="1" applyBorder="1" applyAlignment="1">
      <alignment vertical="center" wrapText="1"/>
    </xf>
    <xf numFmtId="0" fontId="3" fillId="10" borderId="39" xfId="1" applyFont="1" applyFill="1" applyBorder="1" applyAlignment="1">
      <alignment vertical="center" wrapText="1"/>
    </xf>
    <xf numFmtId="0" fontId="2" fillId="0" borderId="3" xfId="0" applyFont="1" applyBorder="1" applyAlignment="1"/>
    <xf numFmtId="0" fontId="2" fillId="0" borderId="41" xfId="0" applyFont="1" applyBorder="1" applyAlignment="1"/>
    <xf numFmtId="0" fontId="2" fillId="0" borderId="14" xfId="0" applyFont="1" applyBorder="1" applyAlignment="1"/>
    <xf numFmtId="0" fontId="2" fillId="0" borderId="40" xfId="0" applyFont="1" applyBorder="1" applyAlignment="1"/>
    <xf numFmtId="10" fontId="11" fillId="0" borderId="2" xfId="0" applyNumberFormat="1" applyFont="1" applyBorder="1" applyAlignment="1">
      <alignment horizontal="center" vertical="center"/>
    </xf>
    <xf numFmtId="10" fontId="11" fillId="0" borderId="1" xfId="0" applyNumberFormat="1" applyFont="1" applyBorder="1" applyAlignment="1">
      <alignment horizontal="center" vertical="center"/>
    </xf>
    <xf numFmtId="10" fontId="11" fillId="0" borderId="1" xfId="0" applyNumberFormat="1" applyFont="1" applyBorder="1" applyAlignment="1">
      <alignment horizontal="center"/>
    </xf>
    <xf numFmtId="9" fontId="34" fillId="0" borderId="38" xfId="0" applyNumberFormat="1" applyFont="1" applyBorder="1" applyAlignment="1">
      <alignment horizontal="center" vertical="center"/>
    </xf>
    <xf numFmtId="9" fontId="34" fillId="0" borderId="3" xfId="0" applyNumberFormat="1" applyFont="1" applyBorder="1" applyAlignment="1">
      <alignment horizontal="center" vertical="center"/>
    </xf>
    <xf numFmtId="10" fontId="34" fillId="0" borderId="3" xfId="0" applyNumberFormat="1" applyFont="1" applyBorder="1" applyAlignment="1">
      <alignment horizontal="center" vertical="center"/>
    </xf>
    <xf numFmtId="0" fontId="34" fillId="0" borderId="3" xfId="0" applyFont="1" applyBorder="1" applyAlignment="1">
      <alignment horizontal="center" vertical="center"/>
    </xf>
    <xf numFmtId="0" fontId="34" fillId="0" borderId="3" xfId="0" applyFont="1" applyBorder="1" applyAlignment="1">
      <alignment horizontal="center"/>
    </xf>
    <xf numFmtId="0" fontId="0" fillId="9" borderId="1" xfId="0" applyFont="1" applyFill="1" applyBorder="1" applyAlignment="1">
      <alignment horizontal="center" vertical="center" wrapText="1" readingOrder="1"/>
    </xf>
    <xf numFmtId="0" fontId="11" fillId="0" borderId="1" xfId="0" applyFont="1" applyFill="1" applyBorder="1" applyAlignment="1">
      <alignment horizontal="center" vertical="center" wrapText="1" readingOrder="1"/>
    </xf>
    <xf numFmtId="0" fontId="11" fillId="0" borderId="10" xfId="0" applyFont="1" applyFill="1" applyBorder="1" applyAlignment="1">
      <alignment horizontal="center" vertical="center" wrapText="1" readingOrder="1"/>
    </xf>
    <xf numFmtId="0" fontId="11" fillId="0" borderId="5" xfId="0" applyFont="1" applyBorder="1" applyAlignment="1">
      <alignment horizontal="center" vertical="center" wrapText="1" readingOrder="1"/>
    </xf>
    <xf numFmtId="0" fontId="11" fillId="0" borderId="1" xfId="0" applyFont="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1" fillId="9" borderId="10" xfId="0" applyFont="1" applyFill="1" applyBorder="1" applyAlignment="1">
      <alignment horizontal="center" vertical="center" wrapText="1" readingOrder="1"/>
    </xf>
    <xf numFmtId="0" fontId="11" fillId="0" borderId="7" xfId="0" applyFont="1" applyFill="1" applyBorder="1" applyAlignment="1">
      <alignment horizontal="center" vertical="center" wrapText="1" readingOrder="1"/>
    </xf>
    <xf numFmtId="0" fontId="3" fillId="10" borderId="16" xfId="1" applyFont="1" applyFill="1" applyBorder="1" applyAlignment="1">
      <alignment horizontal="center" vertical="center" wrapText="1"/>
    </xf>
    <xf numFmtId="0" fontId="3" fillId="10" borderId="42" xfId="1" applyFont="1" applyFill="1" applyBorder="1" applyAlignment="1">
      <alignment horizontal="center" vertical="center" wrapText="1"/>
    </xf>
    <xf numFmtId="0" fontId="3" fillId="10" borderId="2" xfId="1" applyFont="1" applyFill="1" applyBorder="1" applyAlignment="1">
      <alignment horizontal="center" vertical="center" wrapText="1"/>
    </xf>
    <xf numFmtId="0" fontId="3" fillId="10" borderId="36" xfId="1" applyFont="1" applyFill="1" applyBorder="1" applyAlignment="1">
      <alignment horizontal="center" vertical="center" wrapText="1"/>
    </xf>
    <xf numFmtId="0" fontId="3" fillId="10" borderId="37" xfId="1" applyFont="1" applyFill="1" applyBorder="1" applyAlignment="1">
      <alignment horizontal="center" vertical="center" wrapText="1"/>
    </xf>
    <xf numFmtId="0" fontId="3" fillId="10" borderId="38" xfId="1" applyFont="1" applyFill="1" applyBorder="1" applyAlignment="1">
      <alignment horizontal="center" vertical="center" wrapText="1"/>
    </xf>
    <xf numFmtId="0" fontId="15" fillId="2" borderId="16" xfId="1" applyFont="1" applyBorder="1" applyAlignment="1">
      <alignment horizontal="center" vertical="center" wrapText="1"/>
    </xf>
    <xf numFmtId="0" fontId="15" fillId="2" borderId="42" xfId="1" applyFont="1" applyBorder="1" applyAlignment="1">
      <alignment horizontal="center" vertical="center" wrapText="1"/>
    </xf>
    <xf numFmtId="0" fontId="15" fillId="2" borderId="2" xfId="1" applyFont="1" applyBorder="1" applyAlignment="1">
      <alignment horizontal="center" vertical="center" wrapText="1"/>
    </xf>
    <xf numFmtId="0" fontId="0" fillId="9" borderId="1" xfId="0" applyFont="1" applyFill="1" applyBorder="1" applyAlignment="1">
      <alignment horizontal="center" vertical="center" wrapText="1" readingOrder="1"/>
    </xf>
    <xf numFmtId="0" fontId="3" fillId="2" borderId="9" xfId="1" applyFont="1" applyBorder="1" applyAlignment="1">
      <alignment horizontal="left" vertical="center" wrapText="1"/>
    </xf>
    <xf numFmtId="0" fontId="3" fillId="2" borderId="10" xfId="1" applyFont="1" applyBorder="1" applyAlignment="1">
      <alignment horizontal="left" vertical="center" wrapText="1"/>
    </xf>
    <xf numFmtId="0" fontId="19" fillId="0" borderId="0" xfId="0" applyFont="1" applyAlignment="1">
      <alignment horizontal="left" wrapText="1"/>
    </xf>
    <xf numFmtId="0" fontId="3" fillId="5" borderId="6" xfId="4" applyFont="1" applyBorder="1" applyAlignment="1">
      <alignment horizontal="left" vertical="center" wrapText="1"/>
    </xf>
    <xf numFmtId="0" fontId="3" fillId="5" borderId="7" xfId="4" applyFont="1" applyBorder="1" applyAlignment="1">
      <alignment horizontal="left"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6" fillId="0" borderId="0" xfId="0" applyFont="1" applyBorder="1" applyAlignment="1">
      <alignment horizontal="center"/>
    </xf>
    <xf numFmtId="0" fontId="2" fillId="9"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11" fillId="0" borderId="1" xfId="0" applyFont="1" applyBorder="1" applyAlignment="1">
      <alignment horizontal="center" vertical="center" readingOrder="1"/>
    </xf>
    <xf numFmtId="0" fontId="11" fillId="9" borderId="1" xfId="0" applyFont="1" applyFill="1" applyBorder="1" applyAlignment="1">
      <alignment horizontal="center" vertical="center" wrapText="1" readingOrder="1"/>
    </xf>
    <xf numFmtId="0" fontId="0" fillId="0" borderId="1" xfId="0" applyFont="1" applyBorder="1" applyAlignment="1">
      <alignment horizontal="center" vertical="center" wrapText="1" readingOrder="1"/>
    </xf>
    <xf numFmtId="0" fontId="0" fillId="0" borderId="12" xfId="5" applyFont="1" applyFill="1" applyBorder="1" applyAlignment="1">
      <alignment horizontal="left" vertical="top" wrapText="1"/>
    </xf>
    <xf numFmtId="0" fontId="2" fillId="0" borderId="13" xfId="5" applyFont="1" applyFill="1" applyBorder="1" applyAlignment="1">
      <alignment horizontal="left" vertical="top" wrapText="1"/>
    </xf>
    <xf numFmtId="0" fontId="2" fillId="7" borderId="6" xfId="6" applyFont="1" applyBorder="1" applyAlignment="1">
      <alignment horizontal="left" vertical="center" wrapText="1"/>
    </xf>
    <xf numFmtId="0" fontId="2" fillId="7" borderId="7" xfId="6" applyFont="1" applyBorder="1" applyAlignment="1">
      <alignment horizontal="left" vertical="center" wrapText="1"/>
    </xf>
    <xf numFmtId="0" fontId="3" fillId="2" borderId="10" xfId="1" applyFont="1" applyBorder="1" applyAlignment="1">
      <alignment horizontal="center" vertical="center" wrapText="1"/>
    </xf>
    <xf numFmtId="0" fontId="3" fillId="2" borderId="11" xfId="1" applyFont="1" applyBorder="1" applyAlignment="1">
      <alignment horizontal="center" vertical="center" wrapText="1"/>
    </xf>
    <xf numFmtId="0" fontId="2" fillId="4" borderId="10" xfId="3" applyFont="1" applyBorder="1" applyAlignment="1">
      <alignment horizontal="center" vertical="center"/>
    </xf>
    <xf numFmtId="0" fontId="2" fillId="4" borderId="16" xfId="3" applyFont="1" applyBorder="1" applyAlignment="1">
      <alignment horizontal="center" vertical="center"/>
    </xf>
    <xf numFmtId="0" fontId="0" fillId="0" borderId="21" xfId="0" applyFont="1" applyBorder="1" applyAlignment="1">
      <alignment horizontal="left" wrapText="1"/>
    </xf>
    <xf numFmtId="0" fontId="0" fillId="0" borderId="22" xfId="0" applyFont="1" applyBorder="1" applyAlignment="1">
      <alignment horizontal="left" wrapText="1"/>
    </xf>
    <xf numFmtId="0" fontId="0" fillId="0" borderId="17" xfId="0" applyFont="1" applyBorder="1" applyAlignment="1">
      <alignment horizontal="left" wrapText="1"/>
    </xf>
    <xf numFmtId="0" fontId="11" fillId="9" borderId="10" xfId="0" applyFont="1" applyFill="1" applyBorder="1" applyAlignment="1">
      <alignment horizontal="center" vertical="center" wrapText="1" readingOrder="1"/>
    </xf>
    <xf numFmtId="0" fontId="2" fillId="4" borderId="9" xfId="3" applyFont="1" applyBorder="1" applyAlignment="1">
      <alignment horizontal="center" vertical="center"/>
    </xf>
    <xf numFmtId="0" fontId="2" fillId="4" borderId="34" xfId="3" applyFont="1" applyBorder="1" applyAlignment="1">
      <alignment horizontal="center" vertical="center"/>
    </xf>
    <xf numFmtId="0" fontId="2" fillId="4" borderId="10" xfId="3" applyFont="1" applyBorder="1" applyAlignment="1">
      <alignment horizontal="center"/>
    </xf>
    <xf numFmtId="0" fontId="2" fillId="4" borderId="11" xfId="3" applyFont="1" applyBorder="1" applyAlignment="1">
      <alignment horizontal="center"/>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 xfId="0" applyFont="1" applyFill="1" applyBorder="1" applyAlignment="1">
      <alignment horizontal="center" vertical="center" wrapText="1" readingOrder="1"/>
    </xf>
    <xf numFmtId="0" fontId="11" fillId="0" borderId="10" xfId="0" applyFont="1" applyFill="1" applyBorder="1" applyAlignment="1">
      <alignment horizontal="center" vertical="center" wrapText="1" readingOrder="1"/>
    </xf>
    <xf numFmtId="0" fontId="11" fillId="0" borderId="4" xfId="0" applyFont="1" applyFill="1" applyBorder="1" applyAlignment="1">
      <alignment horizontal="center" vertical="center" wrapText="1" readingOrder="1"/>
    </xf>
    <xf numFmtId="0" fontId="11" fillId="0" borderId="6" xfId="0" applyFont="1" applyFill="1" applyBorder="1" applyAlignment="1">
      <alignment horizontal="center" vertical="center" wrapText="1" readingOrder="1"/>
    </xf>
    <xf numFmtId="0" fontId="11" fillId="0" borderId="9" xfId="0" applyFont="1" applyFill="1" applyBorder="1" applyAlignment="1">
      <alignment horizontal="center" vertical="center" readingOrder="1"/>
    </xf>
    <xf numFmtId="0" fontId="11" fillId="0" borderId="4" xfId="0" applyFont="1" applyFill="1" applyBorder="1" applyAlignment="1">
      <alignment horizontal="center" vertical="center" readingOrder="1"/>
    </xf>
    <xf numFmtId="0" fontId="2" fillId="4" borderId="10" xfId="3" applyFont="1" applyBorder="1" applyAlignment="1">
      <alignment horizontal="center" wrapText="1"/>
    </xf>
    <xf numFmtId="0" fontId="11" fillId="0" borderId="9" xfId="0" applyFont="1" applyBorder="1" applyAlignment="1">
      <alignment horizontal="center" vertical="center" readingOrder="1"/>
    </xf>
    <xf numFmtId="0" fontId="11" fillId="0" borderId="4" xfId="0" applyFont="1" applyBorder="1" applyAlignment="1">
      <alignment horizontal="center" vertical="center" readingOrder="1"/>
    </xf>
    <xf numFmtId="0" fontId="16" fillId="0" borderId="0" xfId="0" applyFont="1" applyAlignment="1">
      <alignment horizontal="center" vertical="center"/>
    </xf>
    <xf numFmtId="0" fontId="17" fillId="0" borderId="0" xfId="0" applyFont="1" applyAlignment="1">
      <alignment horizontal="center" vertical="center"/>
    </xf>
    <xf numFmtId="9" fontId="15" fillId="2" borderId="10" xfId="1" applyNumberFormat="1" applyFont="1" applyBorder="1" applyAlignment="1">
      <alignment horizontal="center" vertical="center" wrapText="1"/>
    </xf>
    <xf numFmtId="9" fontId="15" fillId="2" borderId="11" xfId="1" applyNumberFormat="1" applyFont="1" applyBorder="1" applyAlignment="1">
      <alignment horizontal="center" vertical="center" wrapText="1"/>
    </xf>
    <xf numFmtId="0" fontId="3" fillId="2" borderId="4" xfId="1" applyFont="1" applyBorder="1" applyAlignment="1">
      <alignment horizontal="left" vertical="center" wrapText="1"/>
    </xf>
    <xf numFmtId="0" fontId="3" fillId="2" borderId="1" xfId="1" applyFont="1" applyBorder="1" applyAlignment="1">
      <alignment horizontal="left" vertical="center" wrapText="1"/>
    </xf>
    <xf numFmtId="10" fontId="15" fillId="2" borderId="1" xfId="1" applyNumberFormat="1" applyFont="1" applyBorder="1" applyAlignment="1">
      <alignment horizontal="center" vertical="center" wrapText="1"/>
    </xf>
    <xf numFmtId="10" fontId="15" fillId="2" borderId="5" xfId="1" applyNumberFormat="1" applyFont="1" applyBorder="1" applyAlignment="1">
      <alignment horizontal="center" vertical="center" wrapText="1"/>
    </xf>
    <xf numFmtId="10" fontId="11" fillId="0" borderId="7" xfId="0" applyNumberFormat="1" applyFont="1" applyBorder="1" applyAlignment="1">
      <alignment horizontal="center" vertical="center" wrapText="1"/>
    </xf>
    <xf numFmtId="10" fontId="11" fillId="0" borderId="8" xfId="0" applyNumberFormat="1" applyFont="1" applyBorder="1" applyAlignment="1">
      <alignment horizontal="center" vertical="center" wrapText="1"/>
    </xf>
    <xf numFmtId="0" fontId="3" fillId="2" borderId="9" xfId="1" applyFont="1" applyBorder="1" applyAlignment="1">
      <alignment horizontal="left" vertical="center"/>
    </xf>
    <xf numFmtId="0" fontId="3" fillId="2" borderId="4" xfId="1" applyFont="1" applyBorder="1" applyAlignment="1">
      <alignment horizontal="left" vertical="center"/>
    </xf>
    <xf numFmtId="0" fontId="18" fillId="0" borderId="0" xfId="0" applyFont="1" applyAlignment="1">
      <alignment horizontal="center"/>
    </xf>
    <xf numFmtId="0" fontId="0" fillId="0" borderId="19" xfId="5" applyFont="1" applyFill="1" applyBorder="1" applyAlignment="1">
      <alignment horizontal="left" vertical="top" wrapText="1"/>
    </xf>
    <xf numFmtId="0" fontId="2" fillId="0" borderId="18" xfId="5" applyFont="1" applyFill="1" applyBorder="1" applyAlignment="1">
      <alignment horizontal="left" vertical="top" wrapText="1"/>
    </xf>
    <xf numFmtId="0" fontId="2" fillId="0" borderId="20" xfId="5" applyFont="1" applyFill="1" applyBorder="1" applyAlignment="1">
      <alignment horizontal="left" vertical="top" wrapText="1"/>
    </xf>
    <xf numFmtId="0" fontId="2" fillId="7" borderId="4" xfId="6" applyFont="1" applyBorder="1" applyAlignment="1">
      <alignment horizontal="left" vertical="center" wrapText="1"/>
    </xf>
    <xf numFmtId="0" fontId="2" fillId="7" borderId="1" xfId="6" applyFont="1" applyBorder="1" applyAlignment="1">
      <alignment horizontal="left" vertical="center" wrapText="1"/>
    </xf>
    <xf numFmtId="0" fontId="2" fillId="4" borderId="11" xfId="3" applyFont="1" applyBorder="1" applyAlignment="1">
      <alignment horizontal="center" vertical="center"/>
    </xf>
    <xf numFmtId="0" fontId="11" fillId="9" borderId="5" xfId="0" applyFont="1" applyFill="1" applyBorder="1" applyAlignment="1">
      <alignment horizontal="center" vertical="center" wrapText="1" readingOrder="1"/>
    </xf>
    <xf numFmtId="0" fontId="11" fillId="0" borderId="6" xfId="0" applyFont="1" applyBorder="1" applyAlignment="1">
      <alignment horizontal="center" vertical="center" wrapText="1"/>
    </xf>
    <xf numFmtId="0" fontId="3" fillId="10" borderId="9" xfId="2" applyFont="1" applyFill="1" applyBorder="1" applyAlignment="1">
      <alignment horizontal="left" wrapText="1"/>
    </xf>
    <xf numFmtId="0" fontId="3" fillId="10" borderId="10" xfId="2" applyFont="1" applyFill="1" applyBorder="1" applyAlignment="1">
      <alignment horizontal="left" wrapText="1"/>
    </xf>
    <xf numFmtId="0" fontId="2" fillId="7" borderId="3" xfId="6" applyFont="1" applyBorder="1" applyAlignment="1">
      <alignment horizontal="left" vertical="center" wrapText="1"/>
    </xf>
    <xf numFmtId="0" fontId="11" fillId="9" borderId="4"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0" borderId="1" xfId="0" applyFont="1" applyBorder="1" applyAlignment="1">
      <alignment horizontal="center" vertical="center" wrapText="1" readingOrder="1"/>
    </xf>
    <xf numFmtId="0" fontId="0" fillId="0" borderId="9" xfId="0" applyFont="1" applyBorder="1" applyAlignment="1">
      <alignment horizontal="center" vertical="center" readingOrder="1"/>
    </xf>
    <xf numFmtId="0" fontId="0" fillId="0" borderId="4" xfId="0" applyFont="1" applyBorder="1" applyAlignment="1">
      <alignment horizontal="center" vertical="center" readingOrder="1"/>
    </xf>
    <xf numFmtId="0" fontId="2" fillId="7" borderId="14" xfId="6" applyFont="1" applyBorder="1" applyAlignment="1">
      <alignment horizontal="left" vertical="center" wrapText="1"/>
    </xf>
    <xf numFmtId="0" fontId="3" fillId="10" borderId="9" xfId="3" applyFont="1" applyFill="1" applyBorder="1" applyAlignment="1">
      <alignment horizontal="left" vertical="center"/>
    </xf>
    <xf numFmtId="0" fontId="3" fillId="10" borderId="15" xfId="3" applyFont="1" applyFill="1" applyBorder="1" applyAlignment="1">
      <alignment horizontal="left" vertical="center"/>
    </xf>
    <xf numFmtId="0" fontId="11" fillId="0" borderId="10" xfId="0" applyFont="1" applyBorder="1" applyAlignment="1">
      <alignment horizontal="center" vertical="center" wrapText="1" readingOrder="1"/>
    </xf>
    <xf numFmtId="0" fontId="11" fillId="0" borderId="1" xfId="0" applyFont="1" applyBorder="1" applyAlignment="1">
      <alignment horizontal="center" vertical="top" wrapText="1" readingOrder="1"/>
    </xf>
    <xf numFmtId="0" fontId="15" fillId="2" borderId="10" xfId="1" applyFont="1" applyBorder="1" applyAlignment="1">
      <alignment horizontal="center" vertical="center" wrapText="1"/>
    </xf>
    <xf numFmtId="0" fontId="15" fillId="2" borderId="11" xfId="1" applyFont="1" applyBorder="1" applyAlignment="1">
      <alignment horizontal="center" vertical="center" wrapText="1"/>
    </xf>
    <xf numFmtId="0" fontId="0" fillId="0" borderId="4" xfId="0" applyFont="1" applyBorder="1" applyAlignment="1">
      <alignment horizontal="center" vertical="center" wrapText="1" readingOrder="1"/>
    </xf>
    <xf numFmtId="0" fontId="0" fillId="0" borderId="6" xfId="0" applyFont="1" applyBorder="1" applyAlignment="1">
      <alignment horizontal="center" vertical="center" wrapText="1" readingOrder="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5" borderId="4" xfId="4" applyFont="1" applyBorder="1" applyAlignment="1">
      <alignment horizontal="left" vertical="center" wrapText="1"/>
    </xf>
    <xf numFmtId="0" fontId="3" fillId="5" borderId="1" xfId="4" applyFont="1" applyBorder="1" applyAlignment="1">
      <alignment horizontal="left" vertical="center" wrapText="1"/>
    </xf>
    <xf numFmtId="0" fontId="11" fillId="0" borderId="6" xfId="0" applyFont="1" applyBorder="1" applyAlignment="1">
      <alignment horizontal="center" vertical="center" readingOrder="1"/>
    </xf>
    <xf numFmtId="0" fontId="11" fillId="0" borderId="7" xfId="0" applyFont="1" applyBorder="1" applyAlignment="1">
      <alignment horizontal="center" vertical="center" wrapText="1" readingOrder="1"/>
    </xf>
    <xf numFmtId="0" fontId="11" fillId="0" borderId="7" xfId="0" applyFont="1" applyFill="1" applyBorder="1" applyAlignment="1">
      <alignment horizontal="center" vertical="center" wrapText="1" readingOrder="1"/>
    </xf>
    <xf numFmtId="0" fontId="0" fillId="0" borderId="5" xfId="0" applyFont="1" applyBorder="1" applyAlignment="1">
      <alignment horizontal="center" vertical="center" wrapText="1" readingOrder="1"/>
    </xf>
    <xf numFmtId="0" fontId="31" fillId="0" borderId="28" xfId="0" applyFont="1" applyBorder="1" applyAlignment="1">
      <alignment horizontal="right" vertical="center" wrapText="1"/>
    </xf>
    <xf numFmtId="0" fontId="31" fillId="0" borderId="29" xfId="0" applyFont="1" applyBorder="1" applyAlignment="1">
      <alignment horizontal="right" vertical="center" wrapText="1"/>
    </xf>
    <xf numFmtId="0" fontId="31" fillId="0" borderId="32" xfId="0" applyFont="1" applyBorder="1" applyAlignment="1">
      <alignment horizontal="right"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10"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2" fillId="0" borderId="7" xfId="0" applyFont="1" applyBorder="1" applyAlignment="1">
      <alignment horizontal="right"/>
    </xf>
    <xf numFmtId="0" fontId="31" fillId="0" borderId="30" xfId="0" applyFont="1" applyBorder="1" applyAlignment="1">
      <alignment horizontal="right"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16" xfId="0" applyBorder="1" applyAlignment="1">
      <alignment horizontal="center" vertical="center"/>
    </xf>
    <xf numFmtId="0" fontId="0" fillId="0" borderId="42" xfId="0" applyBorder="1" applyAlignment="1">
      <alignment horizontal="center" vertical="center"/>
    </xf>
    <xf numFmtId="0" fontId="0" fillId="0" borderId="2" xfId="0" applyBorder="1" applyAlignment="1">
      <alignment horizontal="center" vertical="center"/>
    </xf>
    <xf numFmtId="0" fontId="12" fillId="0" borderId="14" xfId="0" applyFont="1" applyBorder="1" applyAlignment="1">
      <alignment horizontal="right"/>
    </xf>
    <xf numFmtId="0" fontId="12" fillId="0" borderId="24" xfId="0" applyFont="1" applyBorder="1" applyAlignment="1">
      <alignment horizontal="right"/>
    </xf>
    <xf numFmtId="0" fontId="23" fillId="0" borderId="0" xfId="0" applyFont="1" applyAlignment="1">
      <alignment horizontal="left"/>
    </xf>
    <xf numFmtId="0" fontId="24" fillId="9" borderId="0" xfId="0" applyFont="1" applyFill="1" applyAlignment="1">
      <alignment horizontal="center" vertical="center" wrapText="1"/>
    </xf>
    <xf numFmtId="0" fontId="26" fillId="0" borderId="0" xfId="0" applyFont="1" applyAlignment="1">
      <alignment horizontal="left" vertical="center"/>
    </xf>
    <xf numFmtId="0" fontId="27" fillId="0" borderId="0" xfId="0" applyFont="1" applyAlignment="1">
      <alignment horizontal="left" vertical="center"/>
    </xf>
    <xf numFmtId="0" fontId="3" fillId="11" borderId="9"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3" fillId="11" borderId="10" xfId="0" applyFont="1" applyFill="1" applyBorder="1" applyAlignment="1">
      <alignment horizontal="left" vertical="center" wrapText="1"/>
    </xf>
    <xf numFmtId="0" fontId="3" fillId="11" borderId="7" xfId="0" applyFont="1" applyFill="1" applyBorder="1" applyAlignment="1">
      <alignment horizontal="left" vertical="center" wrapText="1"/>
    </xf>
    <xf numFmtId="0" fontId="3" fillId="11" borderId="10" xfId="0" applyFont="1" applyFill="1" applyBorder="1" applyAlignment="1">
      <alignment horizontal="center" vertical="center"/>
    </xf>
    <xf numFmtId="44" fontId="3" fillId="11" borderId="10" xfId="8" applyFont="1" applyFill="1" applyBorder="1" applyAlignment="1">
      <alignment horizontal="center" vertical="center" wrapText="1"/>
    </xf>
    <xf numFmtId="44" fontId="3" fillId="11" borderId="7" xfId="8" applyFont="1" applyFill="1" applyBorder="1" applyAlignment="1">
      <alignment horizontal="center" vertical="center" wrapText="1"/>
    </xf>
    <xf numFmtId="44" fontId="3" fillId="11" borderId="11" xfId="8" applyFont="1" applyFill="1" applyBorder="1" applyAlignment="1">
      <alignment horizontal="center" vertical="center" wrapText="1"/>
    </xf>
    <xf numFmtId="44" fontId="3" fillId="11" borderId="8" xfId="8" applyFont="1" applyFill="1" applyBorder="1" applyAlignment="1">
      <alignment horizontal="center" vertical="center" wrapText="1"/>
    </xf>
    <xf numFmtId="0" fontId="28" fillId="0" borderId="0" xfId="0" applyFont="1" applyAlignment="1">
      <alignment horizontal="left" wrapText="1"/>
    </xf>
  </cellXfs>
  <cellStyles count="11">
    <cellStyle name="20% - Accent4" xfId="5" builtinId="42"/>
    <cellStyle name="40% - Accent1" xfId="2" builtinId="31"/>
    <cellStyle name="60% - Accent1" xfId="3" builtinId="32"/>
    <cellStyle name="60% - Accent4" xfId="6" builtinId="44"/>
    <cellStyle name="Accent1" xfId="1" builtinId="29"/>
    <cellStyle name="Accent4" xfId="4" builtinId="41"/>
    <cellStyle name="Comma 2" xfId="9" xr:uid="{00000000-0005-0000-0000-000006000000}"/>
    <cellStyle name="Comma 4" xfId="10" xr:uid="{00000000-0005-0000-0000-000007000000}"/>
    <cellStyle name="Currency" xfId="8" builtinId="4"/>
    <cellStyle name="Normal" xfId="0" builtinId="0"/>
    <cellStyle name="Normal 2" xfId="7" xr:uid="{00000000-0005-0000-0000-00000A000000}"/>
  </cellStyles>
  <dxfs count="0"/>
  <tableStyles count="0" defaultTableStyle="TableStyleMedium2" defaultPivotStyle="PivotStyleLight16"/>
  <colors>
    <mruColors>
      <color rgb="FF00A2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3:BN130"/>
  <sheetViews>
    <sheetView showGridLines="0" showRowColHeaders="0" tabSelected="1" zoomScale="60" zoomScaleNormal="60" workbookViewId="0">
      <selection activeCell="B3" sqref="B3:I3"/>
    </sheetView>
  </sheetViews>
  <sheetFormatPr baseColWidth="10" defaultColWidth="10.5" defaultRowHeight="18" x14ac:dyDescent="0.2"/>
  <cols>
    <col min="1" max="1" width="4" style="1" customWidth="1"/>
    <col min="2" max="2" width="21.33203125" style="1" customWidth="1"/>
    <col min="3" max="3" width="62.6640625" style="7" customWidth="1"/>
    <col min="4" max="4" width="59.5" style="4" customWidth="1"/>
    <col min="5" max="5" width="66.5" style="10" hidden="1" customWidth="1"/>
    <col min="6" max="6" width="26.1640625" style="11" customWidth="1"/>
    <col min="7" max="7" width="27" style="11" customWidth="1"/>
    <col min="8" max="8" width="79.5" style="11" customWidth="1"/>
    <col min="9" max="9" width="74.1640625" style="11" customWidth="1"/>
    <col min="10" max="16384" width="10.5" style="1"/>
  </cols>
  <sheetData>
    <row r="3" spans="2:9" ht="33" x14ac:dyDescent="0.2">
      <c r="B3" s="278" t="s">
        <v>0</v>
      </c>
      <c r="C3" s="278"/>
      <c r="D3" s="278"/>
      <c r="E3" s="278"/>
      <c r="F3" s="278"/>
      <c r="G3" s="278"/>
      <c r="H3" s="278"/>
      <c r="I3" s="278"/>
    </row>
    <row r="4" spans="2:9" ht="26" x14ac:dyDescent="0.2">
      <c r="B4" s="279" t="s">
        <v>30</v>
      </c>
      <c r="C4" s="279"/>
      <c r="D4" s="279"/>
      <c r="E4" s="279"/>
      <c r="F4" s="279"/>
      <c r="G4" s="279"/>
      <c r="H4" s="279"/>
      <c r="I4" s="279"/>
    </row>
    <row r="5" spans="2:9" ht="21" x14ac:dyDescent="0.25">
      <c r="B5" s="290" t="s">
        <v>43</v>
      </c>
      <c r="C5" s="290"/>
      <c r="D5" s="290"/>
      <c r="E5" s="290"/>
      <c r="F5" s="290"/>
      <c r="G5" s="290"/>
      <c r="H5" s="290"/>
      <c r="I5" s="290"/>
    </row>
    <row r="7" spans="2:9" ht="21" x14ac:dyDescent="0.2">
      <c r="B7" s="18" t="s">
        <v>3</v>
      </c>
    </row>
    <row r="8" spans="2:9" ht="19" thickBot="1" x14ac:dyDescent="0.25"/>
    <row r="9" spans="2:9" ht="27" customHeight="1" x14ac:dyDescent="0.2">
      <c r="B9" s="238" t="s">
        <v>1</v>
      </c>
      <c r="C9" s="239"/>
      <c r="D9" s="280">
        <v>7.0000000000000007E-2</v>
      </c>
      <c r="E9" s="280"/>
      <c r="F9" s="280"/>
      <c r="G9" s="280"/>
      <c r="H9" s="280"/>
      <c r="I9" s="281"/>
    </row>
    <row r="10" spans="2:9" ht="32.25" customHeight="1" x14ac:dyDescent="0.2">
      <c r="B10" s="282" t="s">
        <v>2</v>
      </c>
      <c r="C10" s="283"/>
      <c r="D10" s="284">
        <v>0.115</v>
      </c>
      <c r="E10" s="284"/>
      <c r="F10" s="284"/>
      <c r="G10" s="284"/>
      <c r="H10" s="284"/>
      <c r="I10" s="285"/>
    </row>
    <row r="11" spans="2:9" ht="31.25" customHeight="1" thickBot="1" x14ac:dyDescent="0.25">
      <c r="B11" s="253" t="s">
        <v>42</v>
      </c>
      <c r="C11" s="254"/>
      <c r="D11" s="286">
        <v>0.16300000000000001</v>
      </c>
      <c r="E11" s="286"/>
      <c r="F11" s="286"/>
      <c r="G11" s="286"/>
      <c r="H11" s="286"/>
      <c r="I11" s="287"/>
    </row>
    <row r="13" spans="2:9" ht="21" x14ac:dyDescent="0.2">
      <c r="B13" s="18" t="s">
        <v>26</v>
      </c>
    </row>
    <row r="14" spans="2:9" ht="19" thickBot="1" x14ac:dyDescent="0.25"/>
    <row r="15" spans="2:9" ht="16.25" customHeight="1" x14ac:dyDescent="0.2">
      <c r="B15" s="288" t="s">
        <v>4</v>
      </c>
      <c r="C15" s="231" t="s">
        <v>28</v>
      </c>
      <c r="D15" s="205"/>
      <c r="E15" s="205"/>
      <c r="F15" s="205"/>
      <c r="G15" s="205"/>
      <c r="H15" s="228" t="s">
        <v>435</v>
      </c>
      <c r="I15" s="234" t="s">
        <v>434</v>
      </c>
    </row>
    <row r="16" spans="2:9" ht="16.25" customHeight="1" x14ac:dyDescent="0.2">
      <c r="B16" s="289"/>
      <c r="C16" s="232"/>
      <c r="D16" s="206"/>
      <c r="E16" s="206"/>
      <c r="F16" s="206"/>
      <c r="G16" s="206"/>
      <c r="H16" s="229"/>
      <c r="I16" s="235"/>
    </row>
    <row r="17" spans="2:9" ht="33" customHeight="1" x14ac:dyDescent="0.2">
      <c r="B17" s="289"/>
      <c r="C17" s="233"/>
      <c r="D17" s="207"/>
      <c r="E17" s="207"/>
      <c r="F17" s="207"/>
      <c r="G17" s="207"/>
      <c r="H17" s="230"/>
      <c r="I17" s="236"/>
    </row>
    <row r="18" spans="2:9" ht="32.25" customHeight="1" x14ac:dyDescent="0.2">
      <c r="B18" s="21" t="s">
        <v>43</v>
      </c>
      <c r="C18" s="22" t="s">
        <v>66</v>
      </c>
      <c r="D18" s="208"/>
      <c r="E18" s="209"/>
      <c r="F18" s="209"/>
      <c r="G18" s="209"/>
      <c r="H18" s="212">
        <v>0.31</v>
      </c>
      <c r="I18" s="215">
        <v>0.21</v>
      </c>
    </row>
    <row r="19" spans="2:9" ht="35.25" customHeight="1" x14ac:dyDescent="0.2">
      <c r="B19" s="21"/>
      <c r="C19" s="22" t="s">
        <v>76</v>
      </c>
      <c r="D19" s="208"/>
      <c r="E19" s="209"/>
      <c r="F19" s="209"/>
      <c r="G19" s="209"/>
      <c r="H19" s="213">
        <v>0.27</v>
      </c>
      <c r="I19" s="216">
        <v>0.19</v>
      </c>
    </row>
    <row r="20" spans="2:9" ht="35.25" customHeight="1" x14ac:dyDescent="0.2">
      <c r="B20" s="21"/>
      <c r="C20" s="22" t="s">
        <v>77</v>
      </c>
      <c r="D20" s="208"/>
      <c r="E20" s="209"/>
      <c r="F20" s="209"/>
      <c r="G20" s="209"/>
      <c r="H20" s="213">
        <v>0.24</v>
      </c>
      <c r="I20" s="216">
        <v>0.17</v>
      </c>
    </row>
    <row r="21" spans="2:9" ht="35.25" customHeight="1" x14ac:dyDescent="0.2">
      <c r="B21" s="21"/>
      <c r="C21" s="22" t="s">
        <v>78</v>
      </c>
      <c r="D21" s="208"/>
      <c r="E21" s="209"/>
      <c r="F21" s="209"/>
      <c r="G21" s="209"/>
      <c r="H21" s="213">
        <v>0.23</v>
      </c>
      <c r="I21" s="216">
        <v>0.16</v>
      </c>
    </row>
    <row r="22" spans="2:9" ht="35.25" customHeight="1" x14ac:dyDescent="0.2">
      <c r="B22" s="21"/>
      <c r="C22" s="22" t="s">
        <v>79</v>
      </c>
      <c r="D22" s="208"/>
      <c r="E22" s="209"/>
      <c r="F22" s="209"/>
      <c r="G22" s="209"/>
      <c r="H22" s="213">
        <v>0.21</v>
      </c>
      <c r="I22" s="216">
        <v>0.15</v>
      </c>
    </row>
    <row r="23" spans="2:9" ht="35.25" customHeight="1" x14ac:dyDescent="0.2">
      <c r="B23" s="21"/>
      <c r="C23" s="22" t="s">
        <v>82</v>
      </c>
      <c r="D23" s="208"/>
      <c r="E23" s="209"/>
      <c r="F23" s="209"/>
      <c r="G23" s="209"/>
      <c r="H23" s="213">
        <v>0.2</v>
      </c>
      <c r="I23" s="216">
        <v>0.14000000000000001</v>
      </c>
    </row>
    <row r="24" spans="2:9" ht="35.25" customHeight="1" x14ac:dyDescent="0.2">
      <c r="B24" s="21"/>
      <c r="C24" s="22" t="s">
        <v>83</v>
      </c>
      <c r="D24" s="208"/>
      <c r="E24" s="209"/>
      <c r="F24" s="209"/>
      <c r="G24" s="209"/>
      <c r="H24" s="213">
        <v>0.19</v>
      </c>
      <c r="I24" s="217">
        <v>0.13300000000000001</v>
      </c>
    </row>
    <row r="25" spans="2:9" ht="35.25" customHeight="1" x14ac:dyDescent="0.2">
      <c r="B25" s="21"/>
      <c r="C25" s="22" t="s">
        <v>80</v>
      </c>
      <c r="D25" s="208"/>
      <c r="E25" s="209"/>
      <c r="F25" s="209"/>
      <c r="G25" s="209"/>
      <c r="H25" s="213">
        <v>0.18</v>
      </c>
      <c r="I25" s="218" t="s">
        <v>433</v>
      </c>
    </row>
    <row r="26" spans="2:9" ht="31.25" customHeight="1" thickBot="1" x14ac:dyDescent="0.3">
      <c r="B26" s="14"/>
      <c r="C26" s="23" t="s">
        <v>81</v>
      </c>
      <c r="D26" s="210"/>
      <c r="E26" s="211"/>
      <c r="F26" s="211"/>
      <c r="G26" s="211"/>
      <c r="H26" s="214">
        <v>0.18</v>
      </c>
      <c r="I26" s="219">
        <v>12.6</v>
      </c>
    </row>
    <row r="29" spans="2:9" ht="21" x14ac:dyDescent="0.2">
      <c r="B29" s="18" t="s">
        <v>5</v>
      </c>
    </row>
    <row r="30" spans="2:9" ht="19" thickBot="1" x14ac:dyDescent="0.25"/>
    <row r="31" spans="2:9" ht="409" customHeight="1" thickBot="1" x14ac:dyDescent="0.25">
      <c r="B31" s="251" t="s">
        <v>246</v>
      </c>
      <c r="C31" s="252"/>
      <c r="D31" s="252"/>
      <c r="E31" s="252"/>
      <c r="F31" s="252"/>
      <c r="G31" s="252"/>
      <c r="H31" s="252"/>
      <c r="I31" s="252"/>
    </row>
    <row r="33" spans="2:9" ht="21" x14ac:dyDescent="0.2">
      <c r="B33" s="18" t="s">
        <v>29</v>
      </c>
    </row>
    <row r="34" spans="2:9" ht="19" thickBot="1" x14ac:dyDescent="0.25"/>
    <row r="35" spans="2:9" ht="409" customHeight="1" x14ac:dyDescent="0.2">
      <c r="B35" s="291" t="s">
        <v>255</v>
      </c>
      <c r="C35" s="292"/>
      <c r="D35" s="292"/>
      <c r="E35" s="292"/>
      <c r="F35" s="292"/>
      <c r="G35" s="292"/>
      <c r="H35" s="292"/>
      <c r="I35" s="293"/>
    </row>
    <row r="36" spans="2:9" ht="409.5" customHeight="1" thickBot="1" x14ac:dyDescent="0.25">
      <c r="B36" s="259" t="s">
        <v>256</v>
      </c>
      <c r="C36" s="260"/>
      <c r="D36" s="260"/>
      <c r="E36" s="260"/>
      <c r="F36" s="260"/>
      <c r="G36" s="260"/>
      <c r="H36" s="260"/>
      <c r="I36" s="261"/>
    </row>
    <row r="37" spans="2:9" ht="35.25" customHeight="1" x14ac:dyDescent="0.2">
      <c r="B37" s="19" t="s">
        <v>6</v>
      </c>
    </row>
    <row r="38" spans="2:9" ht="19" thickBot="1" x14ac:dyDescent="0.25"/>
    <row r="39" spans="2:9" ht="27" customHeight="1" x14ac:dyDescent="0.2">
      <c r="B39" s="238" t="s">
        <v>2</v>
      </c>
      <c r="C39" s="239"/>
      <c r="D39" s="312" t="s">
        <v>7</v>
      </c>
      <c r="E39" s="312"/>
      <c r="F39" s="312"/>
      <c r="G39" s="312"/>
      <c r="H39" s="312"/>
      <c r="I39" s="313"/>
    </row>
    <row r="40" spans="2:9" ht="27" customHeight="1" x14ac:dyDescent="0.2">
      <c r="B40" s="294" t="s">
        <v>8</v>
      </c>
      <c r="C40" s="295"/>
      <c r="D40" s="267">
        <v>16.100000000000001</v>
      </c>
      <c r="E40" s="267"/>
      <c r="F40" s="267"/>
      <c r="G40" s="267"/>
      <c r="H40" s="267"/>
      <c r="I40" s="268"/>
    </row>
    <row r="41" spans="2:9" ht="32.25" customHeight="1" thickBot="1" x14ac:dyDescent="0.25">
      <c r="B41" s="253" t="s">
        <v>247</v>
      </c>
      <c r="C41" s="254"/>
      <c r="D41" s="243">
        <v>23</v>
      </c>
      <c r="E41" s="243"/>
      <c r="F41" s="243"/>
      <c r="G41" s="243"/>
      <c r="H41" s="243"/>
      <c r="I41" s="244"/>
    </row>
    <row r="43" spans="2:9" ht="21" x14ac:dyDescent="0.2">
      <c r="B43" s="19" t="s">
        <v>25</v>
      </c>
    </row>
    <row r="44" spans="2:9" ht="19" thickBot="1" x14ac:dyDescent="0.25"/>
    <row r="45" spans="2:9" ht="33" customHeight="1" x14ac:dyDescent="0.2">
      <c r="B45" s="263" t="s">
        <v>9</v>
      </c>
      <c r="C45" s="257" t="s">
        <v>10</v>
      </c>
      <c r="D45" s="275" t="s">
        <v>32</v>
      </c>
      <c r="E45" s="275"/>
      <c r="F45" s="275"/>
      <c r="G45" s="275"/>
      <c r="H45" s="257" t="s">
        <v>18</v>
      </c>
      <c r="I45" s="296"/>
    </row>
    <row r="46" spans="2:9" ht="35.25" customHeight="1" thickBot="1" x14ac:dyDescent="0.25">
      <c r="B46" s="264"/>
      <c r="C46" s="258"/>
      <c r="D46" s="159" t="s">
        <v>11</v>
      </c>
      <c r="E46" s="159" t="s">
        <v>55</v>
      </c>
      <c r="F46" s="159" t="s">
        <v>12</v>
      </c>
      <c r="G46" s="159" t="s">
        <v>13</v>
      </c>
      <c r="H46" s="160" t="s">
        <v>19</v>
      </c>
      <c r="I46" s="161" t="s">
        <v>31</v>
      </c>
    </row>
    <row r="47" spans="2:9" ht="115" customHeight="1" x14ac:dyDescent="0.2">
      <c r="B47" s="305" t="s">
        <v>33</v>
      </c>
      <c r="C47" s="168" t="s">
        <v>384</v>
      </c>
      <c r="D47" s="169" t="s">
        <v>214</v>
      </c>
      <c r="E47" s="169" t="s">
        <v>242</v>
      </c>
      <c r="F47" s="170" t="s">
        <v>96</v>
      </c>
      <c r="G47" s="170" t="s">
        <v>68</v>
      </c>
      <c r="H47" s="170" t="s">
        <v>201</v>
      </c>
      <c r="I47" s="171" t="s">
        <v>365</v>
      </c>
    </row>
    <row r="48" spans="2:9" ht="90" customHeight="1" x14ac:dyDescent="0.2">
      <c r="B48" s="306"/>
      <c r="C48" s="250" t="s">
        <v>366</v>
      </c>
      <c r="D48" s="172" t="s">
        <v>35</v>
      </c>
      <c r="E48" s="172" t="s">
        <v>367</v>
      </c>
      <c r="F48" s="173" t="s">
        <v>67</v>
      </c>
      <c r="G48" s="173" t="s">
        <v>94</v>
      </c>
      <c r="H48" s="173" t="s">
        <v>248</v>
      </c>
      <c r="I48" s="174" t="s">
        <v>168</v>
      </c>
    </row>
    <row r="49" spans="2:9" ht="78" customHeight="1" x14ac:dyDescent="0.2">
      <c r="B49" s="306"/>
      <c r="C49" s="250"/>
      <c r="D49" s="204" t="s">
        <v>368</v>
      </c>
      <c r="E49" s="172" t="s">
        <v>444</v>
      </c>
      <c r="F49" s="173" t="s">
        <v>67</v>
      </c>
      <c r="G49" s="173" t="s">
        <v>443</v>
      </c>
      <c r="H49" s="173" t="s">
        <v>169</v>
      </c>
      <c r="I49" s="174" t="s">
        <v>170</v>
      </c>
    </row>
    <row r="50" spans="2:9" ht="62.25" customHeight="1" x14ac:dyDescent="0.2">
      <c r="B50" s="306"/>
      <c r="C50" s="250" t="s">
        <v>369</v>
      </c>
      <c r="D50" s="172" t="s">
        <v>370</v>
      </c>
      <c r="E50" s="172" t="s">
        <v>371</v>
      </c>
      <c r="F50" s="173" t="s">
        <v>146</v>
      </c>
      <c r="G50" s="173" t="s">
        <v>147</v>
      </c>
      <c r="H50" s="173" t="s">
        <v>171</v>
      </c>
      <c r="I50" s="174" t="s">
        <v>172</v>
      </c>
    </row>
    <row r="51" spans="2:9" s="5" customFormat="1" ht="123" customHeight="1" x14ac:dyDescent="0.2">
      <c r="B51" s="306"/>
      <c r="C51" s="250"/>
      <c r="D51" s="172" t="s">
        <v>372</v>
      </c>
      <c r="E51" s="172" t="s">
        <v>129</v>
      </c>
      <c r="F51" s="173" t="s">
        <v>60</v>
      </c>
      <c r="G51" s="173" t="s">
        <v>97</v>
      </c>
      <c r="H51" s="173" t="s">
        <v>173</v>
      </c>
      <c r="I51" s="174" t="s">
        <v>373</v>
      </c>
    </row>
    <row r="52" spans="2:9" ht="48.75" customHeight="1" x14ac:dyDescent="0.2">
      <c r="B52" s="306"/>
      <c r="C52" s="237" t="s">
        <v>374</v>
      </c>
      <c r="D52" s="175" t="s">
        <v>375</v>
      </c>
      <c r="E52" s="172" t="s">
        <v>95</v>
      </c>
      <c r="F52" s="173" t="s">
        <v>88</v>
      </c>
      <c r="G52" s="173" t="s">
        <v>68</v>
      </c>
      <c r="H52" s="173" t="s">
        <v>202</v>
      </c>
      <c r="I52" s="176" t="s">
        <v>227</v>
      </c>
    </row>
    <row r="53" spans="2:9" ht="44.25" customHeight="1" x14ac:dyDescent="0.2">
      <c r="B53" s="306"/>
      <c r="C53" s="237"/>
      <c r="D53" s="175" t="s">
        <v>376</v>
      </c>
      <c r="E53" s="172" t="s">
        <v>377</v>
      </c>
      <c r="F53" s="173" t="s">
        <v>61</v>
      </c>
      <c r="G53" s="173" t="s">
        <v>68</v>
      </c>
      <c r="H53" s="173" t="s">
        <v>202</v>
      </c>
      <c r="I53" s="174" t="s">
        <v>203</v>
      </c>
    </row>
    <row r="54" spans="2:9" ht="56.25" customHeight="1" x14ac:dyDescent="0.2">
      <c r="B54" s="306"/>
      <c r="C54" s="237"/>
      <c r="D54" s="172" t="s">
        <v>69</v>
      </c>
      <c r="E54" s="172" t="s">
        <v>92</v>
      </c>
      <c r="F54" s="173" t="s">
        <v>90</v>
      </c>
      <c r="G54" s="173" t="s">
        <v>100</v>
      </c>
      <c r="H54" s="173" t="s">
        <v>436</v>
      </c>
      <c r="I54" s="174" t="s">
        <v>378</v>
      </c>
    </row>
    <row r="55" spans="2:9" ht="48" customHeight="1" x14ac:dyDescent="0.2">
      <c r="B55" s="306" t="s">
        <v>15</v>
      </c>
      <c r="C55" s="250" t="s">
        <v>136</v>
      </c>
      <c r="D55" s="237" t="s">
        <v>91</v>
      </c>
      <c r="E55" s="237" t="s">
        <v>86</v>
      </c>
      <c r="F55" s="250" t="s">
        <v>148</v>
      </c>
      <c r="G55" s="250" t="s">
        <v>106</v>
      </c>
      <c r="H55" s="250" t="s">
        <v>445</v>
      </c>
      <c r="I55" s="323" t="s">
        <v>249</v>
      </c>
    </row>
    <row r="56" spans="2:9" ht="58.5" customHeight="1" x14ac:dyDescent="0.2">
      <c r="B56" s="306"/>
      <c r="C56" s="250"/>
      <c r="D56" s="237"/>
      <c r="E56" s="237"/>
      <c r="F56" s="250"/>
      <c r="G56" s="250"/>
      <c r="H56" s="250"/>
      <c r="I56" s="323"/>
    </row>
    <row r="57" spans="2:9" ht="109" customHeight="1" x14ac:dyDescent="0.2">
      <c r="B57" s="306"/>
      <c r="C57" s="173" t="s">
        <v>379</v>
      </c>
      <c r="D57" s="172" t="s">
        <v>380</v>
      </c>
      <c r="E57" s="172" t="s">
        <v>111</v>
      </c>
      <c r="F57" s="173" t="s">
        <v>112</v>
      </c>
      <c r="G57" s="173" t="s">
        <v>106</v>
      </c>
      <c r="H57" s="173" t="s">
        <v>221</v>
      </c>
      <c r="I57" s="174" t="s">
        <v>174</v>
      </c>
    </row>
    <row r="58" spans="2:9" ht="76.5" customHeight="1" x14ac:dyDescent="0.2">
      <c r="B58" s="314" t="s">
        <v>16</v>
      </c>
      <c r="C58" s="173" t="s">
        <v>381</v>
      </c>
      <c r="D58" s="172" t="s">
        <v>44</v>
      </c>
      <c r="E58" s="172" t="s">
        <v>382</v>
      </c>
      <c r="F58" s="173" t="s">
        <v>70</v>
      </c>
      <c r="G58" s="173" t="s">
        <v>71</v>
      </c>
      <c r="H58" s="173" t="s">
        <v>175</v>
      </c>
      <c r="I58" s="174" t="s">
        <v>176</v>
      </c>
    </row>
    <row r="59" spans="2:9" ht="89.25" customHeight="1" x14ac:dyDescent="0.2">
      <c r="B59" s="314"/>
      <c r="C59" s="172" t="s">
        <v>137</v>
      </c>
      <c r="D59" s="172" t="s">
        <v>45</v>
      </c>
      <c r="E59" s="172" t="s">
        <v>57</v>
      </c>
      <c r="F59" s="173" t="s">
        <v>149</v>
      </c>
      <c r="G59" s="173" t="s">
        <v>150</v>
      </c>
      <c r="H59" s="173" t="s">
        <v>222</v>
      </c>
      <c r="I59" s="174" t="s">
        <v>223</v>
      </c>
    </row>
    <row r="60" spans="2:9" ht="57" customHeight="1" thickBot="1" x14ac:dyDescent="0.25">
      <c r="B60" s="315"/>
      <c r="C60" s="177" t="s">
        <v>383</v>
      </c>
      <c r="D60" s="177" t="s">
        <v>215</v>
      </c>
      <c r="E60" s="177" t="s">
        <v>46</v>
      </c>
      <c r="F60" s="177" t="s">
        <v>437</v>
      </c>
      <c r="G60" s="173" t="s">
        <v>439</v>
      </c>
      <c r="H60" s="178" t="s">
        <v>438</v>
      </c>
      <c r="I60" s="179" t="s">
        <v>177</v>
      </c>
    </row>
    <row r="62" spans="2:9" ht="21" x14ac:dyDescent="0.25">
      <c r="B62" s="240" t="s">
        <v>20</v>
      </c>
      <c r="C62" s="240"/>
      <c r="D62" s="240"/>
      <c r="E62" s="240"/>
      <c r="F62" s="240"/>
      <c r="G62" s="240"/>
      <c r="H62" s="240"/>
      <c r="I62" s="240"/>
    </row>
    <row r="63" spans="2:9" ht="3" customHeight="1" x14ac:dyDescent="0.2"/>
    <row r="64" spans="2:9" ht="3" customHeight="1" thickBot="1" x14ac:dyDescent="0.25"/>
    <row r="65" spans="2:9" ht="39" customHeight="1" x14ac:dyDescent="0.2">
      <c r="B65" s="238" t="s">
        <v>1</v>
      </c>
      <c r="C65" s="239"/>
      <c r="D65" s="255" t="s">
        <v>21</v>
      </c>
      <c r="E65" s="255"/>
      <c r="F65" s="255"/>
      <c r="G65" s="255"/>
      <c r="H65" s="255"/>
      <c r="I65" s="256"/>
    </row>
    <row r="66" spans="2:9" ht="38" customHeight="1" x14ac:dyDescent="0.2">
      <c r="B66" s="294" t="s">
        <v>8</v>
      </c>
      <c r="C66" s="295"/>
      <c r="D66" s="246" t="s">
        <v>84</v>
      </c>
      <c r="E66" s="246"/>
      <c r="F66" s="246"/>
      <c r="G66" s="246"/>
      <c r="H66" s="246"/>
      <c r="I66" s="247"/>
    </row>
    <row r="67" spans="2:9" ht="35" customHeight="1" thickBot="1" x14ac:dyDescent="0.25">
      <c r="B67" s="253" t="s">
        <v>250</v>
      </c>
      <c r="C67" s="254"/>
      <c r="D67" s="316">
        <v>42</v>
      </c>
      <c r="E67" s="316"/>
      <c r="F67" s="316"/>
      <c r="G67" s="316"/>
      <c r="H67" s="316"/>
      <c r="I67" s="317"/>
    </row>
    <row r="68" spans="2:9" s="5" customFormat="1" ht="16.5" customHeight="1" x14ac:dyDescent="0.2">
      <c r="B68" s="12"/>
      <c r="C68" s="12"/>
      <c r="D68" s="13"/>
      <c r="E68" s="13"/>
      <c r="F68" s="13"/>
      <c r="G68" s="13"/>
      <c r="H68" s="13"/>
      <c r="I68" s="13"/>
    </row>
    <row r="69" spans="2:9" ht="20.75" customHeight="1" x14ac:dyDescent="0.2">
      <c r="B69" s="19" t="s">
        <v>24</v>
      </c>
      <c r="I69" s="245"/>
    </row>
    <row r="70" spans="2:9" ht="19" thickBot="1" x14ac:dyDescent="0.25">
      <c r="I70" s="245"/>
    </row>
    <row r="71" spans="2:9" ht="16.5" customHeight="1" x14ac:dyDescent="0.2">
      <c r="B71" s="263" t="s">
        <v>9</v>
      </c>
      <c r="C71" s="257" t="s">
        <v>10</v>
      </c>
      <c r="D71" s="275" t="s">
        <v>32</v>
      </c>
      <c r="E71" s="275"/>
      <c r="F71" s="275"/>
      <c r="G71" s="275"/>
      <c r="H71" s="265" t="s">
        <v>18</v>
      </c>
      <c r="I71" s="266"/>
    </row>
    <row r="72" spans="2:9" ht="44.25" customHeight="1" thickBot="1" x14ac:dyDescent="0.25">
      <c r="B72" s="264"/>
      <c r="C72" s="258"/>
      <c r="D72" s="160" t="s">
        <v>11</v>
      </c>
      <c r="E72" s="160" t="s">
        <v>55</v>
      </c>
      <c r="F72" s="160" t="s">
        <v>12</v>
      </c>
      <c r="G72" s="160" t="s">
        <v>13</v>
      </c>
      <c r="H72" s="160" t="s">
        <v>19</v>
      </c>
      <c r="I72" s="161" t="s">
        <v>31</v>
      </c>
    </row>
    <row r="73" spans="2:9" ht="126" customHeight="1" x14ac:dyDescent="0.2">
      <c r="B73" s="276" t="s">
        <v>33</v>
      </c>
      <c r="C73" s="262" t="s">
        <v>385</v>
      </c>
      <c r="D73" s="162" t="s">
        <v>386</v>
      </c>
      <c r="E73" s="162" t="s">
        <v>101</v>
      </c>
      <c r="F73" s="183" t="s">
        <v>103</v>
      </c>
      <c r="G73" s="184" t="s">
        <v>102</v>
      </c>
      <c r="H73" s="156" t="s">
        <v>178</v>
      </c>
      <c r="I73" s="163" t="s">
        <v>181</v>
      </c>
    </row>
    <row r="74" spans="2:9" ht="99" customHeight="1" x14ac:dyDescent="0.2">
      <c r="B74" s="277"/>
      <c r="C74" s="249"/>
      <c r="D74" s="157" t="s">
        <v>387</v>
      </c>
      <c r="E74" s="154" t="s">
        <v>93</v>
      </c>
      <c r="F74" s="158" t="s">
        <v>104</v>
      </c>
      <c r="G74" s="155" t="s">
        <v>151</v>
      </c>
      <c r="H74" s="155" t="s">
        <v>179</v>
      </c>
      <c r="I74" s="164" t="s">
        <v>181</v>
      </c>
    </row>
    <row r="75" spans="2:9" ht="79" customHeight="1" x14ac:dyDescent="0.2">
      <c r="B75" s="277"/>
      <c r="C75" s="249"/>
      <c r="D75" s="154" t="s">
        <v>52</v>
      </c>
      <c r="E75" s="154" t="s">
        <v>430</v>
      </c>
      <c r="F75" s="180" t="s">
        <v>62</v>
      </c>
      <c r="G75" s="180" t="s">
        <v>105</v>
      </c>
      <c r="H75" s="180" t="s">
        <v>180</v>
      </c>
      <c r="I75" s="164" t="s">
        <v>182</v>
      </c>
    </row>
    <row r="76" spans="2:9" ht="102" x14ac:dyDescent="0.2">
      <c r="B76" s="277"/>
      <c r="C76" s="249"/>
      <c r="D76" s="154" t="s">
        <v>144</v>
      </c>
      <c r="E76" s="154" t="s">
        <v>388</v>
      </c>
      <c r="F76" s="154" t="s">
        <v>389</v>
      </c>
      <c r="G76" s="154" t="s">
        <v>152</v>
      </c>
      <c r="H76" s="155" t="s">
        <v>179</v>
      </c>
      <c r="I76" s="164" t="s">
        <v>183</v>
      </c>
    </row>
    <row r="77" spans="2:9" ht="99" customHeight="1" x14ac:dyDescent="0.2">
      <c r="B77" s="277" t="s">
        <v>15</v>
      </c>
      <c r="C77" s="304" t="s">
        <v>390</v>
      </c>
      <c r="D77" s="154" t="s">
        <v>50</v>
      </c>
      <c r="E77" s="154" t="s">
        <v>50</v>
      </c>
      <c r="F77" s="154" t="s">
        <v>38</v>
      </c>
      <c r="G77" s="158" t="s">
        <v>391</v>
      </c>
      <c r="H77" s="155" t="s">
        <v>184</v>
      </c>
      <c r="I77" s="165" t="s">
        <v>185</v>
      </c>
    </row>
    <row r="78" spans="2:9" ht="54.75" customHeight="1" x14ac:dyDescent="0.2">
      <c r="B78" s="277"/>
      <c r="C78" s="304"/>
      <c r="D78" s="154" t="s">
        <v>51</v>
      </c>
      <c r="E78" s="154" t="s">
        <v>51</v>
      </c>
      <c r="F78" s="155" t="s">
        <v>153</v>
      </c>
      <c r="G78" s="180" t="s">
        <v>392</v>
      </c>
      <c r="H78" s="155" t="s">
        <v>186</v>
      </c>
      <c r="I78" s="164" t="s">
        <v>187</v>
      </c>
    </row>
    <row r="79" spans="2:9" ht="35.25" customHeight="1" x14ac:dyDescent="0.2">
      <c r="B79" s="277"/>
      <c r="C79" s="304"/>
      <c r="D79" s="249" t="s">
        <v>114</v>
      </c>
      <c r="E79" s="249" t="s">
        <v>130</v>
      </c>
      <c r="F79" s="304" t="s">
        <v>72</v>
      </c>
      <c r="G79" s="248" t="s">
        <v>128</v>
      </c>
      <c r="H79" s="248" t="s">
        <v>393</v>
      </c>
      <c r="I79" s="297" t="s">
        <v>188</v>
      </c>
    </row>
    <row r="80" spans="2:9" ht="35.25" customHeight="1" x14ac:dyDescent="0.2">
      <c r="B80" s="277"/>
      <c r="C80" s="304"/>
      <c r="D80" s="249"/>
      <c r="E80" s="249"/>
      <c r="F80" s="304"/>
      <c r="G80" s="248"/>
      <c r="H80" s="248"/>
      <c r="I80" s="297"/>
    </row>
    <row r="81" spans="1:66" ht="85.5" customHeight="1" x14ac:dyDescent="0.2">
      <c r="B81" s="277"/>
      <c r="C81" s="304"/>
      <c r="D81" s="155" t="s">
        <v>217</v>
      </c>
      <c r="E81" s="155" t="s">
        <v>431</v>
      </c>
      <c r="F81" s="155" t="s">
        <v>39</v>
      </c>
      <c r="G81" s="155" t="s">
        <v>394</v>
      </c>
      <c r="H81" s="155" t="s">
        <v>440</v>
      </c>
      <c r="I81" s="164" t="s">
        <v>189</v>
      </c>
    </row>
    <row r="82" spans="1:66" s="6" customFormat="1" ht="110.25" customHeight="1" x14ac:dyDescent="0.2">
      <c r="A82" s="16"/>
      <c r="B82" s="277"/>
      <c r="C82" s="304"/>
      <c r="D82" s="154" t="s">
        <v>316</v>
      </c>
      <c r="E82" s="154" t="s">
        <v>251</v>
      </c>
      <c r="F82" s="154" t="s">
        <v>216</v>
      </c>
      <c r="G82" s="154" t="s">
        <v>154</v>
      </c>
      <c r="H82" s="154" t="s">
        <v>228</v>
      </c>
      <c r="I82" s="165" t="s">
        <v>204</v>
      </c>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row>
    <row r="83" spans="1:66" ht="74.25" customHeight="1" x14ac:dyDescent="0.2">
      <c r="B83" s="277"/>
      <c r="C83" s="304"/>
      <c r="D83" s="225" t="s">
        <v>318</v>
      </c>
      <c r="E83" s="225" t="s">
        <v>64</v>
      </c>
      <c r="F83" s="225" t="s">
        <v>40</v>
      </c>
      <c r="G83" s="224" t="s">
        <v>395</v>
      </c>
      <c r="H83" s="224" t="s">
        <v>396</v>
      </c>
      <c r="I83" s="223" t="s">
        <v>205</v>
      </c>
    </row>
    <row r="84" spans="1:66" ht="63.75" customHeight="1" x14ac:dyDescent="0.2">
      <c r="B84" s="277"/>
      <c r="C84" s="304"/>
      <c r="D84" s="154" t="s">
        <v>218</v>
      </c>
      <c r="E84" s="154" t="s">
        <v>65</v>
      </c>
      <c r="F84" s="155" t="s">
        <v>41</v>
      </c>
      <c r="G84" s="180" t="s">
        <v>397</v>
      </c>
      <c r="H84" s="155" t="s">
        <v>398</v>
      </c>
      <c r="I84" s="164" t="s">
        <v>206</v>
      </c>
    </row>
    <row r="85" spans="1:66" ht="103" customHeight="1" x14ac:dyDescent="0.2">
      <c r="B85" s="277" t="s">
        <v>17</v>
      </c>
      <c r="C85" s="304" t="s">
        <v>138</v>
      </c>
      <c r="D85" s="154" t="s">
        <v>108</v>
      </c>
      <c r="E85" s="154" t="s">
        <v>109</v>
      </c>
      <c r="F85" s="158" t="s">
        <v>4</v>
      </c>
      <c r="G85" s="158" t="s">
        <v>4</v>
      </c>
      <c r="H85" s="154" t="s">
        <v>226</v>
      </c>
      <c r="I85" s="165" t="s">
        <v>190</v>
      </c>
    </row>
    <row r="86" spans="1:66" ht="76" customHeight="1" x14ac:dyDescent="0.2">
      <c r="B86" s="277"/>
      <c r="C86" s="304"/>
      <c r="D86" s="154" t="s">
        <v>53</v>
      </c>
      <c r="E86" s="154" t="s">
        <v>131</v>
      </c>
      <c r="F86" s="180" t="s">
        <v>107</v>
      </c>
      <c r="G86" s="180" t="s">
        <v>89</v>
      </c>
      <c r="H86" s="155" t="s">
        <v>224</v>
      </c>
      <c r="I86" s="164" t="s">
        <v>191</v>
      </c>
    </row>
    <row r="87" spans="1:66" ht="108" customHeight="1" x14ac:dyDescent="0.2">
      <c r="B87" s="277"/>
      <c r="C87" s="304"/>
      <c r="D87" s="154" t="s">
        <v>85</v>
      </c>
      <c r="E87" s="154" t="s">
        <v>132</v>
      </c>
      <c r="F87" s="155" t="s">
        <v>107</v>
      </c>
      <c r="G87" s="155" t="s">
        <v>155</v>
      </c>
      <c r="H87" s="155" t="s">
        <v>225</v>
      </c>
      <c r="I87" s="164" t="s">
        <v>192</v>
      </c>
    </row>
    <row r="88" spans="1:66" s="15" customFormat="1" ht="98" customHeight="1" thickBot="1" x14ac:dyDescent="0.25">
      <c r="B88" s="320"/>
      <c r="C88" s="321"/>
      <c r="D88" s="166" t="s">
        <v>145</v>
      </c>
      <c r="E88" s="167" t="s">
        <v>90</v>
      </c>
      <c r="F88" s="177" t="s">
        <v>437</v>
      </c>
      <c r="G88" s="166" t="s">
        <v>110</v>
      </c>
      <c r="H88" s="166" t="s">
        <v>194</v>
      </c>
      <c r="I88" s="189" t="s">
        <v>193</v>
      </c>
    </row>
    <row r="89" spans="1:66" s="15" customFormat="1" ht="16" x14ac:dyDescent="0.2">
      <c r="B89" s="185"/>
      <c r="C89" s="186"/>
      <c r="D89" s="187"/>
      <c r="E89" s="188"/>
      <c r="F89" s="187"/>
      <c r="G89" s="187"/>
      <c r="H89" s="187"/>
      <c r="I89" s="187"/>
    </row>
    <row r="90" spans="1:66" ht="23.25" customHeight="1" thickBot="1" x14ac:dyDescent="0.3">
      <c r="B90" s="20" t="s">
        <v>22</v>
      </c>
    </row>
    <row r="91" spans="1:66" ht="36" customHeight="1" x14ac:dyDescent="0.2">
      <c r="B91" s="308" t="s">
        <v>2</v>
      </c>
      <c r="C91" s="309"/>
      <c r="D91" s="299" t="s">
        <v>139</v>
      </c>
      <c r="E91" s="300"/>
      <c r="F91" s="300"/>
      <c r="G91" s="300"/>
      <c r="H91" s="300"/>
      <c r="I91" s="300"/>
    </row>
    <row r="92" spans="1:66" ht="37" customHeight="1" x14ac:dyDescent="0.2">
      <c r="B92" s="294" t="s">
        <v>8</v>
      </c>
      <c r="C92" s="301"/>
      <c r="D92" s="302">
        <v>30</v>
      </c>
      <c r="E92" s="303"/>
      <c r="F92" s="303"/>
      <c r="G92" s="303"/>
      <c r="H92" s="303"/>
      <c r="I92" s="303"/>
    </row>
    <row r="93" spans="1:66" ht="44" customHeight="1" thickBot="1" x14ac:dyDescent="0.25">
      <c r="B93" s="253" t="s">
        <v>252</v>
      </c>
      <c r="C93" s="307"/>
      <c r="D93" s="298">
        <v>20</v>
      </c>
      <c r="E93" s="243"/>
      <c r="F93" s="243"/>
      <c r="G93" s="243"/>
      <c r="H93" s="243"/>
      <c r="I93" s="243"/>
    </row>
    <row r="94" spans="1:66" x14ac:dyDescent="0.2">
      <c r="B94" s="2"/>
      <c r="C94" s="8"/>
    </row>
    <row r="96" spans="1:66" ht="21" x14ac:dyDescent="0.2">
      <c r="B96" s="19" t="s">
        <v>27</v>
      </c>
    </row>
    <row r="97" spans="2:9" ht="19" thickBot="1" x14ac:dyDescent="0.25"/>
    <row r="98" spans="2:9" ht="15.75" customHeight="1" x14ac:dyDescent="0.2">
      <c r="B98" s="263" t="s">
        <v>9</v>
      </c>
      <c r="C98" s="257" t="s">
        <v>10</v>
      </c>
      <c r="D98" s="275" t="s">
        <v>32</v>
      </c>
      <c r="E98" s="275"/>
      <c r="F98" s="275"/>
      <c r="G98" s="275"/>
      <c r="H98" s="265" t="s">
        <v>18</v>
      </c>
      <c r="I98" s="266"/>
    </row>
    <row r="99" spans="2:9" ht="36.75" customHeight="1" thickBot="1" x14ac:dyDescent="0.25">
      <c r="B99" s="264"/>
      <c r="C99" s="258"/>
      <c r="D99" s="160" t="s">
        <v>11</v>
      </c>
      <c r="E99" s="160" t="s">
        <v>55</v>
      </c>
      <c r="F99" s="160" t="s">
        <v>12</v>
      </c>
      <c r="G99" s="160" t="s">
        <v>13</v>
      </c>
      <c r="H99" s="160" t="s">
        <v>19</v>
      </c>
      <c r="I99" s="161" t="s">
        <v>31</v>
      </c>
    </row>
    <row r="100" spans="2:9" s="3" customFormat="1" ht="119" customHeight="1" x14ac:dyDescent="0.2">
      <c r="B100" s="273" t="s">
        <v>33</v>
      </c>
      <c r="C100" s="270" t="s">
        <v>399</v>
      </c>
      <c r="D100" s="192" t="s">
        <v>47</v>
      </c>
      <c r="E100" s="192" t="s">
        <v>116</v>
      </c>
      <c r="F100" s="192" t="s">
        <v>156</v>
      </c>
      <c r="G100" s="192" t="s">
        <v>157</v>
      </c>
      <c r="H100" s="192" t="s">
        <v>229</v>
      </c>
      <c r="I100" s="193" t="s">
        <v>230</v>
      </c>
    </row>
    <row r="101" spans="2:9" s="3" customFormat="1" ht="356" x14ac:dyDescent="0.2">
      <c r="B101" s="274"/>
      <c r="C101" s="269"/>
      <c r="D101" s="190" t="s">
        <v>244</v>
      </c>
      <c r="E101" s="190" t="s">
        <v>425</v>
      </c>
      <c r="F101" s="190" t="s">
        <v>400</v>
      </c>
      <c r="G101" s="190" t="s">
        <v>243</v>
      </c>
      <c r="H101" s="190" t="s">
        <v>229</v>
      </c>
      <c r="I101" s="194" t="s">
        <v>230</v>
      </c>
    </row>
    <row r="102" spans="2:9" s="3" customFormat="1" ht="108" customHeight="1" x14ac:dyDescent="0.2">
      <c r="B102" s="274"/>
      <c r="C102" s="269"/>
      <c r="D102" s="190" t="s">
        <v>401</v>
      </c>
      <c r="E102" s="190" t="s">
        <v>115</v>
      </c>
      <c r="F102" s="190" t="s">
        <v>158</v>
      </c>
      <c r="G102" s="190" t="s">
        <v>159</v>
      </c>
      <c r="H102" s="190" t="s">
        <v>402</v>
      </c>
      <c r="I102" s="194" t="s">
        <v>195</v>
      </c>
    </row>
    <row r="103" spans="2:9" s="3" customFormat="1" ht="102" x14ac:dyDescent="0.2">
      <c r="B103" s="274"/>
      <c r="C103" s="269"/>
      <c r="D103" s="190" t="s">
        <v>140</v>
      </c>
      <c r="E103" s="190" t="s">
        <v>98</v>
      </c>
      <c r="F103" s="190" t="s">
        <v>426</v>
      </c>
      <c r="G103" s="190" t="s">
        <v>160</v>
      </c>
      <c r="H103" s="190" t="s">
        <v>231</v>
      </c>
      <c r="I103" s="194" t="s">
        <v>232</v>
      </c>
    </row>
    <row r="104" spans="2:9" s="3" customFormat="1" ht="86" customHeight="1" x14ac:dyDescent="0.2">
      <c r="B104" s="274" t="s">
        <v>15</v>
      </c>
      <c r="C104" s="269" t="s">
        <v>428</v>
      </c>
      <c r="D104" s="190" t="s">
        <v>48</v>
      </c>
      <c r="E104" s="190" t="s">
        <v>117</v>
      </c>
      <c r="F104" s="190" t="s">
        <v>87</v>
      </c>
      <c r="G104" s="190" t="s">
        <v>74</v>
      </c>
      <c r="H104" s="190" t="s">
        <v>207</v>
      </c>
      <c r="I104" s="194" t="s">
        <v>208</v>
      </c>
    </row>
    <row r="105" spans="2:9" s="3" customFormat="1" ht="77" customHeight="1" x14ac:dyDescent="0.2">
      <c r="B105" s="274"/>
      <c r="C105" s="269"/>
      <c r="D105" s="190" t="s">
        <v>403</v>
      </c>
      <c r="E105" s="190" t="s">
        <v>118</v>
      </c>
      <c r="F105" s="190" t="s">
        <v>75</v>
      </c>
      <c r="G105" s="191" t="s">
        <v>161</v>
      </c>
      <c r="H105" s="190" t="s">
        <v>209</v>
      </c>
      <c r="I105" s="194" t="s">
        <v>208</v>
      </c>
    </row>
    <row r="106" spans="2:9" s="3" customFormat="1" ht="92" customHeight="1" x14ac:dyDescent="0.2">
      <c r="B106" s="274"/>
      <c r="C106" s="269"/>
      <c r="D106" s="190" t="s">
        <v>37</v>
      </c>
      <c r="E106" s="190" t="s">
        <v>119</v>
      </c>
      <c r="F106" s="191" t="s">
        <v>120</v>
      </c>
      <c r="G106" s="191" t="s">
        <v>427</v>
      </c>
      <c r="H106" s="190" t="s">
        <v>210</v>
      </c>
      <c r="I106" s="194" t="s">
        <v>211</v>
      </c>
    </row>
    <row r="107" spans="2:9" s="3" customFormat="1" ht="71" customHeight="1" x14ac:dyDescent="0.2">
      <c r="B107" s="271" t="s">
        <v>73</v>
      </c>
      <c r="C107" s="269" t="s">
        <v>236</v>
      </c>
      <c r="D107" s="190" t="s">
        <v>133</v>
      </c>
      <c r="E107" s="190" t="s">
        <v>135</v>
      </c>
      <c r="F107" s="190" t="s">
        <v>72</v>
      </c>
      <c r="G107" s="190" t="s">
        <v>134</v>
      </c>
      <c r="H107" s="190" t="s">
        <v>196</v>
      </c>
      <c r="I107" s="194" t="s">
        <v>197</v>
      </c>
    </row>
    <row r="108" spans="2:9" s="3" customFormat="1" ht="55" customHeight="1" x14ac:dyDescent="0.2">
      <c r="B108" s="271"/>
      <c r="C108" s="269"/>
      <c r="D108" s="190" t="s">
        <v>142</v>
      </c>
      <c r="E108" s="190" t="s">
        <v>404</v>
      </c>
      <c r="F108" s="190" t="s">
        <v>405</v>
      </c>
      <c r="G108" s="190" t="s">
        <v>406</v>
      </c>
      <c r="H108" s="190" t="s">
        <v>237</v>
      </c>
      <c r="I108" s="195" t="s">
        <v>233</v>
      </c>
    </row>
    <row r="109" spans="2:9" s="3" customFormat="1" ht="55" customHeight="1" thickBot="1" x14ac:dyDescent="0.25">
      <c r="B109" s="272"/>
      <c r="C109" s="322"/>
      <c r="D109" s="196" t="s">
        <v>36</v>
      </c>
      <c r="E109" s="196" t="s">
        <v>58</v>
      </c>
      <c r="F109" s="196" t="s">
        <v>407</v>
      </c>
      <c r="G109" s="196" t="s">
        <v>59</v>
      </c>
      <c r="H109" s="196" t="s">
        <v>442</v>
      </c>
      <c r="I109" s="197" t="s">
        <v>220</v>
      </c>
    </row>
    <row r="111" spans="2:9" x14ac:dyDescent="0.2">
      <c r="C111" s="9"/>
    </row>
    <row r="112" spans="2:9" ht="21" x14ac:dyDescent="0.25">
      <c r="B112" s="240" t="s">
        <v>23</v>
      </c>
      <c r="C112" s="240"/>
      <c r="D112" s="240"/>
      <c r="E112" s="240"/>
      <c r="F112" s="240"/>
      <c r="G112" s="240"/>
      <c r="H112" s="240"/>
      <c r="I112" s="240"/>
    </row>
    <row r="113" spans="2:9" ht="19" thickBot="1" x14ac:dyDescent="0.25"/>
    <row r="114" spans="2:9" ht="38" customHeight="1" x14ac:dyDescent="0.2">
      <c r="B114" s="238" t="s">
        <v>2</v>
      </c>
      <c r="C114" s="239"/>
      <c r="D114" s="255" t="s">
        <v>238</v>
      </c>
      <c r="E114" s="255"/>
      <c r="F114" s="255"/>
      <c r="G114" s="255"/>
      <c r="H114" s="255"/>
      <c r="I114" s="256"/>
    </row>
    <row r="115" spans="2:9" ht="54" customHeight="1" x14ac:dyDescent="0.2">
      <c r="B115" s="318" t="s">
        <v>8</v>
      </c>
      <c r="C115" s="319"/>
      <c r="D115" s="267" t="s">
        <v>239</v>
      </c>
      <c r="E115" s="267"/>
      <c r="F115" s="267"/>
      <c r="G115" s="267"/>
      <c r="H115" s="267"/>
      <c r="I115" s="268"/>
    </row>
    <row r="116" spans="2:9" ht="54" customHeight="1" x14ac:dyDescent="0.2">
      <c r="B116" s="318" t="s">
        <v>253</v>
      </c>
      <c r="C116" s="319"/>
      <c r="D116" s="267" t="s">
        <v>240</v>
      </c>
      <c r="E116" s="267"/>
      <c r="F116" s="267"/>
      <c r="G116" s="267"/>
      <c r="H116" s="267"/>
      <c r="I116" s="268"/>
    </row>
    <row r="117" spans="2:9" ht="37" customHeight="1" thickBot="1" x14ac:dyDescent="0.25">
      <c r="B117" s="241" t="s">
        <v>254</v>
      </c>
      <c r="C117" s="242"/>
      <c r="D117" s="243" t="s">
        <v>241</v>
      </c>
      <c r="E117" s="243"/>
      <c r="F117" s="243"/>
      <c r="G117" s="243"/>
      <c r="H117" s="243"/>
      <c r="I117" s="244"/>
    </row>
    <row r="119" spans="2:9" ht="21" x14ac:dyDescent="0.2">
      <c r="B119" s="19" t="s">
        <v>245</v>
      </c>
    </row>
    <row r="120" spans="2:9" ht="19" thickBot="1" x14ac:dyDescent="0.25"/>
    <row r="121" spans="2:9" ht="16.5" customHeight="1" x14ac:dyDescent="0.2">
      <c r="B121" s="263" t="s">
        <v>9</v>
      </c>
      <c r="C121" s="257" t="s">
        <v>10</v>
      </c>
      <c r="D121" s="275" t="s">
        <v>32</v>
      </c>
      <c r="E121" s="275"/>
      <c r="F121" s="275"/>
      <c r="G121" s="275"/>
      <c r="H121" s="265" t="s">
        <v>18</v>
      </c>
      <c r="I121" s="266"/>
    </row>
    <row r="122" spans="2:9" ht="35" thickBot="1" x14ac:dyDescent="0.25">
      <c r="B122" s="264"/>
      <c r="C122" s="258"/>
      <c r="D122" s="160" t="s">
        <v>11</v>
      </c>
      <c r="E122" s="199" t="s">
        <v>55</v>
      </c>
      <c r="F122" s="199" t="s">
        <v>12</v>
      </c>
      <c r="G122" s="199" t="s">
        <v>13</v>
      </c>
      <c r="H122" s="160" t="s">
        <v>19</v>
      </c>
      <c r="I122" s="161" t="s">
        <v>31</v>
      </c>
    </row>
    <row r="123" spans="2:9" ht="115" customHeight="1" x14ac:dyDescent="0.2">
      <c r="B123" s="276" t="s">
        <v>14</v>
      </c>
      <c r="C123" s="310" t="s">
        <v>408</v>
      </c>
      <c r="D123" s="162" t="s">
        <v>409</v>
      </c>
      <c r="E123" s="162" t="s">
        <v>123</v>
      </c>
      <c r="F123" s="156" t="s">
        <v>63</v>
      </c>
      <c r="G123" s="156" t="s">
        <v>121</v>
      </c>
      <c r="H123" s="162" t="s">
        <v>432</v>
      </c>
      <c r="I123" s="200" t="s">
        <v>212</v>
      </c>
    </row>
    <row r="124" spans="2:9" ht="109" customHeight="1" x14ac:dyDescent="0.2">
      <c r="B124" s="277"/>
      <c r="C124" s="304"/>
      <c r="D124" s="154" t="s">
        <v>49</v>
      </c>
      <c r="E124" s="154" t="s">
        <v>122</v>
      </c>
      <c r="F124" s="155" t="s">
        <v>162</v>
      </c>
      <c r="G124" s="155" t="s">
        <v>163</v>
      </c>
      <c r="H124" s="154" t="s">
        <v>198</v>
      </c>
      <c r="I124" s="165" t="s">
        <v>199</v>
      </c>
    </row>
    <row r="125" spans="2:9" ht="114" customHeight="1" x14ac:dyDescent="0.2">
      <c r="B125" s="277"/>
      <c r="C125" s="304"/>
      <c r="D125" s="154" t="s">
        <v>410</v>
      </c>
      <c r="E125" s="203" t="s">
        <v>411</v>
      </c>
      <c r="F125" s="154" t="s">
        <v>164</v>
      </c>
      <c r="G125" s="154" t="s">
        <v>165</v>
      </c>
      <c r="H125" s="155" t="s">
        <v>213</v>
      </c>
      <c r="I125" s="164" t="s">
        <v>412</v>
      </c>
    </row>
    <row r="126" spans="2:9" ht="105" customHeight="1" x14ac:dyDescent="0.2">
      <c r="B126" s="277"/>
      <c r="C126" s="311" t="s">
        <v>413</v>
      </c>
      <c r="D126" s="154" t="s">
        <v>414</v>
      </c>
      <c r="E126" s="154" t="s">
        <v>99</v>
      </c>
      <c r="F126" s="155" t="s">
        <v>166</v>
      </c>
      <c r="G126" s="155" t="s">
        <v>167</v>
      </c>
      <c r="H126" s="155" t="s">
        <v>234</v>
      </c>
      <c r="I126" s="164" t="s">
        <v>235</v>
      </c>
    </row>
    <row r="127" spans="2:9" ht="73.5" customHeight="1" x14ac:dyDescent="0.2">
      <c r="B127" s="277"/>
      <c r="C127" s="311"/>
      <c r="D127" s="154" t="s">
        <v>415</v>
      </c>
      <c r="E127" s="154" t="s">
        <v>429</v>
      </c>
      <c r="F127" s="155" t="s">
        <v>63</v>
      </c>
      <c r="G127" s="155" t="s">
        <v>121</v>
      </c>
      <c r="H127" s="154" t="s">
        <v>416</v>
      </c>
      <c r="I127" s="164" t="s">
        <v>417</v>
      </c>
    </row>
    <row r="128" spans="2:9" ht="68" x14ac:dyDescent="0.2">
      <c r="B128" s="277" t="s">
        <v>15</v>
      </c>
      <c r="C128" s="249" t="s">
        <v>418</v>
      </c>
      <c r="D128" s="155" t="s">
        <v>54</v>
      </c>
      <c r="E128" s="155" t="s">
        <v>56</v>
      </c>
      <c r="F128" s="155" t="s">
        <v>419</v>
      </c>
      <c r="G128" s="155" t="s">
        <v>88</v>
      </c>
      <c r="H128" s="155" t="s">
        <v>420</v>
      </c>
      <c r="I128" s="164" t="s">
        <v>421</v>
      </c>
    </row>
    <row r="129" spans="2:9" ht="72.75" customHeight="1" x14ac:dyDescent="0.2">
      <c r="B129" s="277"/>
      <c r="C129" s="249"/>
      <c r="D129" s="154" t="s">
        <v>422</v>
      </c>
      <c r="E129" s="154" t="s">
        <v>423</v>
      </c>
      <c r="F129" s="155" t="s">
        <v>127</v>
      </c>
      <c r="G129" s="155" t="s">
        <v>113</v>
      </c>
      <c r="H129" s="180" t="s">
        <v>424</v>
      </c>
      <c r="I129" s="201" t="s">
        <v>200</v>
      </c>
    </row>
    <row r="130" spans="2:9" ht="102" customHeight="1" thickBot="1" x14ac:dyDescent="0.25">
      <c r="B130" s="182" t="s">
        <v>34</v>
      </c>
      <c r="C130" s="198" t="s">
        <v>141</v>
      </c>
      <c r="D130" s="166" t="s">
        <v>143</v>
      </c>
      <c r="E130" s="166" t="s">
        <v>124</v>
      </c>
      <c r="F130" s="181" t="s">
        <v>125</v>
      </c>
      <c r="G130" s="198" t="s">
        <v>126</v>
      </c>
      <c r="H130" s="181" t="s">
        <v>441</v>
      </c>
      <c r="I130" s="202" t="s">
        <v>219</v>
      </c>
    </row>
  </sheetData>
  <mergeCells count="97">
    <mergeCell ref="C128:C129"/>
    <mergeCell ref="B128:B129"/>
    <mergeCell ref="B58:B60"/>
    <mergeCell ref="B104:B106"/>
    <mergeCell ref="B66:C66"/>
    <mergeCell ref="B67:C67"/>
    <mergeCell ref="B116:C116"/>
    <mergeCell ref="B115:C115"/>
    <mergeCell ref="B98:B99"/>
    <mergeCell ref="B114:C114"/>
    <mergeCell ref="B85:B88"/>
    <mergeCell ref="C77:C84"/>
    <mergeCell ref="C85:C88"/>
    <mergeCell ref="C107:C109"/>
    <mergeCell ref="C123:C125"/>
    <mergeCell ref="C126:C127"/>
    <mergeCell ref="B39:C39"/>
    <mergeCell ref="D39:I39"/>
    <mergeCell ref="D40:I40"/>
    <mergeCell ref="D67:I67"/>
    <mergeCell ref="D114:I114"/>
    <mergeCell ref="I55:I56"/>
    <mergeCell ref="C55:C56"/>
    <mergeCell ref="B55:B57"/>
    <mergeCell ref="C48:C49"/>
    <mergeCell ref="B73:B76"/>
    <mergeCell ref="H71:I71"/>
    <mergeCell ref="E79:E80"/>
    <mergeCell ref="F79:F80"/>
    <mergeCell ref="G79:G80"/>
    <mergeCell ref="B71:B72"/>
    <mergeCell ref="C71:C72"/>
    <mergeCell ref="D71:G71"/>
    <mergeCell ref="B47:B54"/>
    <mergeCell ref="H45:I45"/>
    <mergeCell ref="I79:I80"/>
    <mergeCell ref="D45:G45"/>
    <mergeCell ref="D93:I93"/>
    <mergeCell ref="D91:I91"/>
    <mergeCell ref="D92:I92"/>
    <mergeCell ref="B123:B127"/>
    <mergeCell ref="B3:I3"/>
    <mergeCell ref="B4:I4"/>
    <mergeCell ref="B9:C9"/>
    <mergeCell ref="D9:I9"/>
    <mergeCell ref="B10:C10"/>
    <mergeCell ref="D10:I10"/>
    <mergeCell ref="B11:C11"/>
    <mergeCell ref="D11:I11"/>
    <mergeCell ref="B15:B17"/>
    <mergeCell ref="B5:I5"/>
    <mergeCell ref="G55:G56"/>
    <mergeCell ref="H55:H56"/>
    <mergeCell ref="B35:I35"/>
    <mergeCell ref="B40:C40"/>
    <mergeCell ref="B45:B46"/>
    <mergeCell ref="B121:B122"/>
    <mergeCell ref="C121:C122"/>
    <mergeCell ref="H98:I98"/>
    <mergeCell ref="C98:C99"/>
    <mergeCell ref="D115:I115"/>
    <mergeCell ref="B112:I112"/>
    <mergeCell ref="D116:I116"/>
    <mergeCell ref="C104:C106"/>
    <mergeCell ref="C100:C103"/>
    <mergeCell ref="B107:B109"/>
    <mergeCell ref="B100:B103"/>
    <mergeCell ref="D121:G121"/>
    <mergeCell ref="H121:I121"/>
    <mergeCell ref="D98:G98"/>
    <mergeCell ref="B117:C117"/>
    <mergeCell ref="D117:I117"/>
    <mergeCell ref="I69:I70"/>
    <mergeCell ref="D66:I66"/>
    <mergeCell ref="H79:H80"/>
    <mergeCell ref="D79:D80"/>
    <mergeCell ref="C73:C76"/>
    <mergeCell ref="B92:C92"/>
    <mergeCell ref="B77:B84"/>
    <mergeCell ref="B93:C93"/>
    <mergeCell ref="B91:C91"/>
    <mergeCell ref="H15:H17"/>
    <mergeCell ref="C15:C17"/>
    <mergeCell ref="I15:I17"/>
    <mergeCell ref="C52:C54"/>
    <mergeCell ref="B65:C65"/>
    <mergeCell ref="E55:E56"/>
    <mergeCell ref="B62:I62"/>
    <mergeCell ref="D55:D56"/>
    <mergeCell ref="F55:F56"/>
    <mergeCell ref="B31:I31"/>
    <mergeCell ref="B41:C41"/>
    <mergeCell ref="D41:I41"/>
    <mergeCell ref="C50:C51"/>
    <mergeCell ref="D65:I65"/>
    <mergeCell ref="C45:C46"/>
    <mergeCell ref="B36:I36"/>
  </mergeCells>
  <pageMargins left="0.7" right="0.7" top="0.75" bottom="0.75" header="0.3" footer="0.3"/>
  <pageSetup scale="56" orientation="portrait" r:id="rId1"/>
  <colBreaks count="1" manualBreakCount="1">
    <brk id="4" max="21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DJ422"/>
  <sheetViews>
    <sheetView showGridLines="0" showRowColHeaders="0" workbookViewId="0">
      <selection activeCell="O37" sqref="O1:O1048576"/>
    </sheetView>
  </sheetViews>
  <sheetFormatPr baseColWidth="10" defaultColWidth="8.83203125" defaultRowHeight="16" x14ac:dyDescent="0.2"/>
  <cols>
    <col min="2" max="2" width="19.5" customWidth="1"/>
    <col min="3" max="3" width="19" customWidth="1"/>
    <col min="4" max="4" width="60.1640625" style="24" customWidth="1"/>
    <col min="5" max="5" width="11.5" customWidth="1"/>
    <col min="6" max="6" width="12.33203125" style="25" customWidth="1"/>
    <col min="7" max="7" width="11.5" style="25" customWidth="1"/>
    <col min="8" max="9" width="28" style="26" customWidth="1"/>
    <col min="10" max="10" width="18.1640625" style="25" customWidth="1"/>
    <col min="11" max="11" width="15.83203125" style="25" customWidth="1"/>
    <col min="12" max="12" width="27.6640625" style="27" bestFit="1" customWidth="1"/>
    <col min="13" max="14" width="25.1640625" style="152" customWidth="1"/>
    <col min="15" max="15" width="127" style="27" hidden="1" customWidth="1"/>
    <col min="16" max="16" width="71.1640625" style="153" customWidth="1"/>
  </cols>
  <sheetData>
    <row r="1" spans="1:114" x14ac:dyDescent="0.2">
      <c r="M1" s="28"/>
      <c r="N1" s="28"/>
      <c r="P1" s="29"/>
    </row>
    <row r="2" spans="1:114" s="30" customFormat="1" ht="37" x14ac:dyDescent="0.45">
      <c r="B2" s="343" t="s">
        <v>257</v>
      </c>
      <c r="C2" s="343"/>
      <c r="D2" s="343"/>
      <c r="F2" s="31"/>
      <c r="G2" s="31"/>
      <c r="H2" s="32"/>
      <c r="I2" s="32"/>
      <c r="J2" s="31"/>
      <c r="K2" s="31"/>
      <c r="L2" s="33"/>
      <c r="M2" s="34"/>
      <c r="N2" s="34"/>
      <c r="O2" s="33"/>
      <c r="P2" s="344"/>
    </row>
    <row r="3" spans="1:114" s="35" customFormat="1" ht="27.75" customHeight="1" x14ac:dyDescent="0.3">
      <c r="B3" s="345" t="s">
        <v>258</v>
      </c>
      <c r="C3" s="345"/>
      <c r="D3" s="345"/>
      <c r="E3" s="36"/>
      <c r="F3" s="37"/>
      <c r="G3" s="38"/>
      <c r="H3" s="39"/>
      <c r="I3" s="39"/>
      <c r="J3" s="37"/>
      <c r="K3" s="37"/>
      <c r="L3" s="40"/>
      <c r="M3" s="40"/>
      <c r="N3" s="40"/>
      <c r="O3" s="40"/>
      <c r="P3" s="344"/>
    </row>
    <row r="4" spans="1:114" x14ac:dyDescent="0.2">
      <c r="E4" s="41"/>
      <c r="F4" s="42"/>
      <c r="G4" s="42"/>
      <c r="H4" s="43"/>
      <c r="I4" s="43"/>
      <c r="J4" s="42"/>
      <c r="K4" s="42"/>
      <c r="L4" s="28"/>
      <c r="M4" s="28" t="s">
        <v>259</v>
      </c>
      <c r="N4" s="28"/>
      <c r="O4" s="28"/>
      <c r="P4" s="344"/>
    </row>
    <row r="5" spans="1:114" s="44" customFormat="1" ht="17.25" customHeight="1" x14ac:dyDescent="0.2">
      <c r="B5" s="346" t="s">
        <v>260</v>
      </c>
      <c r="C5" s="346"/>
      <c r="D5" s="346"/>
      <c r="E5" s="45"/>
      <c r="F5" s="46"/>
      <c r="G5" s="46"/>
      <c r="H5" s="47"/>
      <c r="I5" s="47"/>
      <c r="J5" s="46"/>
      <c r="K5" s="46"/>
      <c r="L5" s="48"/>
      <c r="M5" s="48"/>
      <c r="N5" s="48"/>
      <c r="O5" s="48"/>
      <c r="P5" s="344"/>
      <c r="Q5"/>
      <c r="R5"/>
      <c r="S5"/>
      <c r="T5"/>
      <c r="U5"/>
      <c r="V5"/>
      <c r="W5"/>
      <c r="X5"/>
      <c r="Y5"/>
      <c r="Z5"/>
      <c r="AA5"/>
      <c r="AB5"/>
      <c r="AC5"/>
      <c r="AD5"/>
    </row>
    <row r="6" spans="1:114" ht="17" thickBot="1" x14ac:dyDescent="0.25">
      <c r="E6" s="41"/>
      <c r="F6" s="42"/>
      <c r="G6" s="42"/>
      <c r="H6" s="43"/>
      <c r="I6" s="43"/>
      <c r="J6" s="42"/>
      <c r="K6" s="42"/>
      <c r="L6" s="28"/>
      <c r="M6" s="28"/>
      <c r="N6" s="28"/>
      <c r="O6" s="28"/>
      <c r="P6" s="344"/>
    </row>
    <row r="7" spans="1:114" ht="37" customHeight="1" x14ac:dyDescent="0.2">
      <c r="B7" s="347" t="s">
        <v>261</v>
      </c>
      <c r="C7" s="349" t="s">
        <v>262</v>
      </c>
      <c r="D7" s="349" t="s">
        <v>263</v>
      </c>
      <c r="E7" s="351" t="s">
        <v>264</v>
      </c>
      <c r="F7" s="351"/>
      <c r="G7" s="351"/>
      <c r="H7" s="351"/>
      <c r="I7" s="49"/>
      <c r="J7" s="352" t="s">
        <v>265</v>
      </c>
      <c r="K7" s="352" t="s">
        <v>266</v>
      </c>
      <c r="L7" s="352" t="s">
        <v>267</v>
      </c>
      <c r="M7" s="352" t="s">
        <v>268</v>
      </c>
      <c r="N7" s="352" t="s">
        <v>269</v>
      </c>
      <c r="O7" s="354" t="s">
        <v>270</v>
      </c>
      <c r="P7" s="356"/>
    </row>
    <row r="8" spans="1:114" s="50" customFormat="1" ht="17" thickBot="1" x14ac:dyDescent="0.25">
      <c r="B8" s="348"/>
      <c r="C8" s="350"/>
      <c r="D8" s="350"/>
      <c r="E8" s="51" t="s">
        <v>271</v>
      </c>
      <c r="F8" s="51" t="s">
        <v>272</v>
      </c>
      <c r="G8" s="51" t="s">
        <v>273</v>
      </c>
      <c r="H8" s="52" t="s">
        <v>274</v>
      </c>
      <c r="I8" s="52" t="s">
        <v>275</v>
      </c>
      <c r="J8" s="353"/>
      <c r="K8" s="353"/>
      <c r="L8" s="353"/>
      <c r="M8" s="353"/>
      <c r="N8" s="353"/>
      <c r="O8" s="355"/>
      <c r="P8" s="356"/>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63" customFormat="1" ht="38.25" customHeight="1" x14ac:dyDescent="0.25">
      <c r="A9"/>
      <c r="B9" s="327" t="s">
        <v>276</v>
      </c>
      <c r="C9" s="330" t="s">
        <v>33</v>
      </c>
      <c r="D9" s="169" t="s">
        <v>214</v>
      </c>
      <c r="E9" s="53"/>
      <c r="F9" s="54">
        <f>SUM(F22)</f>
        <v>0</v>
      </c>
      <c r="G9" s="55">
        <v>763051</v>
      </c>
      <c r="H9" s="56"/>
      <c r="I9" s="57" t="s">
        <v>68</v>
      </c>
      <c r="J9" s="58">
        <v>7</v>
      </c>
      <c r="K9" s="59">
        <v>4</v>
      </c>
      <c r="L9" s="60">
        <f>G9*J9*K9</f>
        <v>21365428</v>
      </c>
      <c r="M9" s="60">
        <f>L9*1.2</f>
        <v>25638513.599999998</v>
      </c>
      <c r="N9" s="60">
        <f>M9/4</f>
        <v>6409628.3999999994</v>
      </c>
      <c r="O9" s="61" t="s">
        <v>277</v>
      </c>
      <c r="P9" s="62"/>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ht="48.75" customHeight="1" x14ac:dyDescent="0.2">
      <c r="B10" s="328"/>
      <c r="C10" s="331"/>
      <c r="D10" s="220" t="s">
        <v>35</v>
      </c>
      <c r="E10" s="64"/>
      <c r="F10" s="64"/>
      <c r="G10" s="64"/>
      <c r="H10" s="65">
        <v>9600</v>
      </c>
      <c r="I10" s="65" t="s">
        <v>278</v>
      </c>
      <c r="J10" s="66">
        <v>130</v>
      </c>
      <c r="K10" s="67">
        <v>1</v>
      </c>
      <c r="L10" s="68">
        <f>H10*J10*K10</f>
        <v>1248000</v>
      </c>
      <c r="M10" s="68">
        <f t="shared" ref="M10:M21" si="0">L10*1.2</f>
        <v>1497600</v>
      </c>
      <c r="N10" s="68">
        <f t="shared" ref="N10:N22" si="1">M10/4</f>
        <v>374400</v>
      </c>
      <c r="O10" s="69" t="s">
        <v>279</v>
      </c>
      <c r="P10" s="70"/>
    </row>
    <row r="11" spans="1:114" ht="48.75" customHeight="1" x14ac:dyDescent="0.2">
      <c r="B11" s="328"/>
      <c r="C11" s="331"/>
      <c r="D11" s="220" t="s">
        <v>368</v>
      </c>
      <c r="E11" s="72"/>
      <c r="F11" s="72"/>
      <c r="G11" s="73"/>
      <c r="H11" s="74">
        <v>1740</v>
      </c>
      <c r="I11" s="74" t="s">
        <v>280</v>
      </c>
      <c r="J11" s="75">
        <v>7926.5</v>
      </c>
      <c r="K11" s="67">
        <v>4</v>
      </c>
      <c r="L11" s="75">
        <f>H11*J11*K11</f>
        <v>55168440</v>
      </c>
      <c r="M11" s="75">
        <f t="shared" si="0"/>
        <v>66202128</v>
      </c>
      <c r="N11" s="68">
        <f t="shared" si="1"/>
        <v>16550532</v>
      </c>
      <c r="O11" s="76" t="s">
        <v>281</v>
      </c>
      <c r="P11" s="70"/>
    </row>
    <row r="12" spans="1:114" ht="56" customHeight="1" x14ac:dyDescent="0.2">
      <c r="B12" s="328"/>
      <c r="C12" s="331"/>
      <c r="D12" s="220" t="s">
        <v>370</v>
      </c>
      <c r="E12" s="77"/>
      <c r="F12" s="72"/>
      <c r="G12" s="72"/>
      <c r="H12" s="78"/>
      <c r="I12" s="78" t="s">
        <v>282</v>
      </c>
      <c r="J12" s="75">
        <v>1</v>
      </c>
      <c r="K12" s="67">
        <v>1</v>
      </c>
      <c r="L12" s="75">
        <v>346000</v>
      </c>
      <c r="M12" s="75">
        <f t="shared" si="0"/>
        <v>415200</v>
      </c>
      <c r="N12" s="68">
        <f t="shared" si="1"/>
        <v>103800</v>
      </c>
      <c r="O12" s="79" t="s">
        <v>283</v>
      </c>
      <c r="P12" s="70"/>
    </row>
    <row r="13" spans="1:114" ht="67.5" customHeight="1" x14ac:dyDescent="0.2">
      <c r="B13" s="328"/>
      <c r="C13" s="331"/>
      <c r="D13" s="220" t="s">
        <v>372</v>
      </c>
      <c r="E13" s="72"/>
      <c r="F13" s="72"/>
      <c r="G13" s="72"/>
      <c r="H13" s="80">
        <v>190080</v>
      </c>
      <c r="I13" s="80" t="s">
        <v>284</v>
      </c>
      <c r="J13" s="66">
        <v>13.753</v>
      </c>
      <c r="K13" s="67">
        <v>1</v>
      </c>
      <c r="L13" s="68">
        <f>H13*J13*K13</f>
        <v>2614170.2400000002</v>
      </c>
      <c r="M13" s="68">
        <f t="shared" si="0"/>
        <v>3137004.2880000002</v>
      </c>
      <c r="N13" s="68">
        <f t="shared" si="1"/>
        <v>784251.07200000004</v>
      </c>
      <c r="O13" s="69" t="s">
        <v>285</v>
      </c>
      <c r="P13" s="70"/>
    </row>
    <row r="14" spans="1:114" ht="20.5" customHeight="1" x14ac:dyDescent="0.2">
      <c r="B14" s="328"/>
      <c r="C14" s="331"/>
      <c r="D14" s="175" t="s">
        <v>375</v>
      </c>
      <c r="E14" s="64"/>
      <c r="F14" s="72"/>
      <c r="G14" s="73">
        <v>1200000</v>
      </c>
      <c r="H14" s="81"/>
      <c r="I14" s="81" t="s">
        <v>286</v>
      </c>
      <c r="J14" s="66">
        <v>2</v>
      </c>
      <c r="K14" s="67">
        <v>1</v>
      </c>
      <c r="L14" s="68">
        <f>G14*J14*K14</f>
        <v>2400000</v>
      </c>
      <c r="M14" s="68">
        <f t="shared" si="0"/>
        <v>2880000</v>
      </c>
      <c r="N14" s="68">
        <f t="shared" si="1"/>
        <v>720000</v>
      </c>
      <c r="O14" s="69" t="s">
        <v>287</v>
      </c>
      <c r="P14" s="70"/>
    </row>
    <row r="15" spans="1:114" ht="50.25" customHeight="1" x14ac:dyDescent="0.2">
      <c r="B15" s="328"/>
      <c r="C15" s="331"/>
      <c r="D15" s="175" t="s">
        <v>376</v>
      </c>
      <c r="E15" s="64"/>
      <c r="F15" s="72"/>
      <c r="G15" s="82">
        <v>720877.01107775001</v>
      </c>
      <c r="H15" s="83"/>
      <c r="I15" s="83" t="s">
        <v>68</v>
      </c>
      <c r="J15" s="66">
        <v>139.62</v>
      </c>
      <c r="K15" s="67">
        <v>4</v>
      </c>
      <c r="L15" s="68">
        <f>G15*J15*K15</f>
        <v>402595393.14670181</v>
      </c>
      <c r="M15" s="68">
        <f t="shared" si="0"/>
        <v>483114471.77604216</v>
      </c>
      <c r="N15" s="68">
        <f t="shared" si="1"/>
        <v>120778617.94401054</v>
      </c>
      <c r="O15" s="79" t="s">
        <v>288</v>
      </c>
      <c r="P15" s="70"/>
    </row>
    <row r="16" spans="1:114" ht="34.5" customHeight="1" x14ac:dyDescent="0.2">
      <c r="B16" s="328"/>
      <c r="C16" s="331"/>
      <c r="D16" s="220" t="s">
        <v>69</v>
      </c>
      <c r="E16" s="64"/>
      <c r="F16" s="72"/>
      <c r="G16" s="72"/>
      <c r="H16" s="80">
        <v>1560000</v>
      </c>
      <c r="I16" s="80" t="s">
        <v>289</v>
      </c>
      <c r="J16" s="66">
        <v>2</v>
      </c>
      <c r="K16" s="67">
        <v>1</v>
      </c>
      <c r="L16" s="68">
        <f t="shared" ref="L16:L21" si="2">H16*J16*K16</f>
        <v>3120000</v>
      </c>
      <c r="M16" s="68">
        <f t="shared" si="0"/>
        <v>3744000</v>
      </c>
      <c r="N16" s="68">
        <f t="shared" si="1"/>
        <v>936000</v>
      </c>
      <c r="O16" s="69" t="s">
        <v>290</v>
      </c>
      <c r="P16" s="70"/>
    </row>
    <row r="17" spans="1:34" ht="46.5" customHeight="1" x14ac:dyDescent="0.2">
      <c r="B17" s="328"/>
      <c r="C17" s="331" t="s">
        <v>15</v>
      </c>
      <c r="D17" s="71" t="s">
        <v>91</v>
      </c>
      <c r="E17" s="64"/>
      <c r="F17" s="72"/>
      <c r="G17" s="72"/>
      <c r="H17" s="80">
        <v>31700</v>
      </c>
      <c r="I17" s="83" t="s">
        <v>291</v>
      </c>
      <c r="J17" s="66">
        <v>96.72</v>
      </c>
      <c r="K17" s="67">
        <v>4</v>
      </c>
      <c r="L17" s="84">
        <f t="shared" si="2"/>
        <v>12264096</v>
      </c>
      <c r="M17" s="84">
        <f t="shared" si="0"/>
        <v>14716915.199999999</v>
      </c>
      <c r="N17" s="68">
        <f t="shared" si="1"/>
        <v>3679228.8</v>
      </c>
      <c r="O17" s="85" t="s">
        <v>292</v>
      </c>
      <c r="P17" s="70"/>
    </row>
    <row r="18" spans="1:34" ht="44.25" customHeight="1" x14ac:dyDescent="0.2">
      <c r="B18" s="328"/>
      <c r="C18" s="331"/>
      <c r="D18" s="220" t="s">
        <v>380</v>
      </c>
      <c r="E18" s="64"/>
      <c r="F18" s="72"/>
      <c r="G18" s="72"/>
      <c r="H18" s="80">
        <v>1200</v>
      </c>
      <c r="I18" s="83" t="s">
        <v>291</v>
      </c>
      <c r="J18" s="66">
        <v>425</v>
      </c>
      <c r="K18" s="67">
        <v>4</v>
      </c>
      <c r="L18" s="86">
        <f t="shared" si="2"/>
        <v>2040000</v>
      </c>
      <c r="M18" s="86">
        <f t="shared" si="0"/>
        <v>2448000</v>
      </c>
      <c r="N18" s="68">
        <f t="shared" si="1"/>
        <v>612000</v>
      </c>
      <c r="O18" s="87" t="s">
        <v>293</v>
      </c>
      <c r="P18" s="70"/>
    </row>
    <row r="19" spans="1:34" ht="30" customHeight="1" x14ac:dyDescent="0.2">
      <c r="B19" s="328"/>
      <c r="C19" s="331" t="s">
        <v>294</v>
      </c>
      <c r="D19" s="220" t="s">
        <v>44</v>
      </c>
      <c r="E19" s="64"/>
      <c r="F19" s="72"/>
      <c r="G19" s="72"/>
      <c r="H19" s="80">
        <v>153792</v>
      </c>
      <c r="I19" s="83" t="s">
        <v>295</v>
      </c>
      <c r="J19" s="66">
        <v>86.4</v>
      </c>
      <c r="K19" s="67">
        <v>4</v>
      </c>
      <c r="L19" s="66">
        <f t="shared" si="2"/>
        <v>53150515.200000003</v>
      </c>
      <c r="M19" s="66">
        <f t="shared" si="0"/>
        <v>63780618.240000002</v>
      </c>
      <c r="N19" s="68">
        <f t="shared" si="1"/>
        <v>15945154.560000001</v>
      </c>
      <c r="O19" s="69" t="s">
        <v>296</v>
      </c>
      <c r="P19" s="70"/>
    </row>
    <row r="20" spans="1:34" ht="47.25" customHeight="1" x14ac:dyDescent="0.2">
      <c r="B20" s="328"/>
      <c r="C20" s="331"/>
      <c r="D20" s="220" t="s">
        <v>45</v>
      </c>
      <c r="E20" s="64"/>
      <c r="F20" s="64"/>
      <c r="G20" s="88"/>
      <c r="H20" s="65">
        <v>387958</v>
      </c>
      <c r="I20" s="65" t="s">
        <v>297</v>
      </c>
      <c r="J20" s="66">
        <v>134.6</v>
      </c>
      <c r="K20" s="67">
        <v>4</v>
      </c>
      <c r="L20" s="66">
        <f t="shared" si="2"/>
        <v>208876587.19999999</v>
      </c>
      <c r="M20" s="66">
        <f t="shared" si="0"/>
        <v>250651904.63999999</v>
      </c>
      <c r="N20" s="68">
        <f t="shared" si="1"/>
        <v>62662976.159999996</v>
      </c>
      <c r="O20" s="69" t="s">
        <v>298</v>
      </c>
      <c r="P20" s="70"/>
    </row>
    <row r="21" spans="1:34" ht="47.25" customHeight="1" thickBot="1" x14ac:dyDescent="0.25">
      <c r="B21" s="328"/>
      <c r="C21" s="331"/>
      <c r="D21" s="177" t="s">
        <v>215</v>
      </c>
      <c r="E21" s="64"/>
      <c r="F21" s="72"/>
      <c r="G21" s="72"/>
      <c r="H21" s="65">
        <v>4995</v>
      </c>
      <c r="I21" s="65" t="s">
        <v>299</v>
      </c>
      <c r="J21" s="66">
        <v>475.2</v>
      </c>
      <c r="K21" s="67">
        <v>4</v>
      </c>
      <c r="L21" s="68">
        <f t="shared" si="2"/>
        <v>9494496</v>
      </c>
      <c r="M21" s="68">
        <f t="shared" si="0"/>
        <v>11393395.199999999</v>
      </c>
      <c r="N21" s="68">
        <f t="shared" si="1"/>
        <v>2848348.8</v>
      </c>
      <c r="O21" s="69" t="s">
        <v>300</v>
      </c>
      <c r="P21" s="70"/>
    </row>
    <row r="22" spans="1:34" ht="26.25" customHeight="1" thickBot="1" x14ac:dyDescent="0.25">
      <c r="B22" s="329"/>
      <c r="C22" s="341" t="s">
        <v>301</v>
      </c>
      <c r="D22" s="342"/>
      <c r="E22" s="89">
        <f>SUM(E9:E20)</f>
        <v>0</v>
      </c>
      <c r="F22" s="90"/>
      <c r="G22" s="89">
        <f>SUM(G9:G20)</f>
        <v>2683928.01107775</v>
      </c>
      <c r="H22" s="91">
        <f>SUM(H9:H21)</f>
        <v>2341065</v>
      </c>
      <c r="I22" s="92"/>
      <c r="J22" s="90"/>
      <c r="K22" s="90"/>
      <c r="L22" s="93">
        <f>SUM(L9:L21)</f>
        <v>774683125.78670192</v>
      </c>
      <c r="M22" s="93">
        <f>SUM(M9:M21)</f>
        <v>929619750.94404221</v>
      </c>
      <c r="N22" s="94">
        <f t="shared" si="1"/>
        <v>232404937.73601055</v>
      </c>
      <c r="O22" s="95"/>
      <c r="P22" s="70"/>
    </row>
    <row r="23" spans="1:34" ht="49.5" customHeight="1" x14ac:dyDescent="0.2">
      <c r="B23" s="327" t="s">
        <v>302</v>
      </c>
      <c r="C23" s="330" t="s">
        <v>33</v>
      </c>
      <c r="D23" s="226" t="s">
        <v>386</v>
      </c>
      <c r="E23" s="53"/>
      <c r="F23" s="96">
        <v>5400000</v>
      </c>
      <c r="G23" s="96"/>
      <c r="H23" s="97"/>
      <c r="I23" s="97"/>
      <c r="J23" s="58">
        <v>1.47</v>
      </c>
      <c r="K23" s="59">
        <v>1</v>
      </c>
      <c r="L23" s="60">
        <f>F23*J23*K23</f>
        <v>7938000</v>
      </c>
      <c r="M23" s="60">
        <f t="shared" ref="M23:M30" si="3">L23*1.2</f>
        <v>9525600</v>
      </c>
      <c r="N23" s="60">
        <f>M23/4</f>
        <v>2381400</v>
      </c>
      <c r="O23" s="61" t="s">
        <v>303</v>
      </c>
      <c r="P23" s="70"/>
    </row>
    <row r="24" spans="1:34" ht="48" customHeight="1" x14ac:dyDescent="0.2">
      <c r="B24" s="328"/>
      <c r="C24" s="331"/>
      <c r="D24" s="157" t="s">
        <v>387</v>
      </c>
      <c r="E24" s="98"/>
      <c r="F24" s="98"/>
      <c r="G24" s="98"/>
      <c r="H24" s="65"/>
      <c r="I24" s="65" t="s">
        <v>304</v>
      </c>
      <c r="J24" s="75">
        <v>2</v>
      </c>
      <c r="K24" s="67">
        <v>1</v>
      </c>
      <c r="L24" s="75">
        <v>1130780</v>
      </c>
      <c r="M24" s="68">
        <f t="shared" si="3"/>
        <v>1356936</v>
      </c>
      <c r="N24" s="68">
        <f t="shared" ref="N24:N38" si="4">M24/4</f>
        <v>339234</v>
      </c>
      <c r="O24" s="76" t="s">
        <v>305</v>
      </c>
      <c r="P24" s="70"/>
    </row>
    <row r="25" spans="1:34" ht="37" customHeight="1" x14ac:dyDescent="0.25">
      <c r="B25" s="328"/>
      <c r="C25" s="331"/>
      <c r="D25" s="225" t="s">
        <v>52</v>
      </c>
      <c r="E25" s="88"/>
      <c r="F25" s="73"/>
      <c r="G25" s="73"/>
      <c r="H25" s="80">
        <v>800000</v>
      </c>
      <c r="I25" s="80" t="s">
        <v>306</v>
      </c>
      <c r="J25" s="66">
        <v>10.15</v>
      </c>
      <c r="K25" s="67">
        <v>4</v>
      </c>
      <c r="L25" s="68">
        <f>H25*J25*K25</f>
        <v>32480000</v>
      </c>
      <c r="M25" s="68">
        <f t="shared" si="3"/>
        <v>38976000</v>
      </c>
      <c r="N25" s="68">
        <f t="shared" si="4"/>
        <v>9744000</v>
      </c>
      <c r="O25" s="69" t="s">
        <v>307</v>
      </c>
      <c r="P25" s="62"/>
    </row>
    <row r="26" spans="1:34" ht="37" customHeight="1" x14ac:dyDescent="0.2">
      <c r="B26" s="328"/>
      <c r="C26" s="331"/>
      <c r="D26" s="225" t="s">
        <v>144</v>
      </c>
      <c r="E26" s="73">
        <v>1330480</v>
      </c>
      <c r="F26" s="73"/>
      <c r="G26" s="73"/>
      <c r="H26" s="65"/>
      <c r="I26" s="65"/>
      <c r="J26" s="75">
        <v>16.440000000000001</v>
      </c>
      <c r="K26" s="67">
        <v>4</v>
      </c>
      <c r="L26" s="75">
        <f>E26*J26*K26</f>
        <v>87492364.800000012</v>
      </c>
      <c r="M26" s="75">
        <f t="shared" si="3"/>
        <v>104990837.76000001</v>
      </c>
      <c r="N26" s="68">
        <f t="shared" si="4"/>
        <v>26247709.440000001</v>
      </c>
      <c r="O26" s="76" t="s">
        <v>308</v>
      </c>
      <c r="P26" s="70"/>
    </row>
    <row r="27" spans="1:34" ht="37" customHeight="1" x14ac:dyDescent="0.2">
      <c r="B27" s="328"/>
      <c r="C27" s="331" t="s">
        <v>15</v>
      </c>
      <c r="D27" s="225" t="s">
        <v>50</v>
      </c>
      <c r="E27" s="73"/>
      <c r="F27" s="73"/>
      <c r="G27" s="73"/>
      <c r="H27" s="65"/>
      <c r="I27" s="65" t="s">
        <v>309</v>
      </c>
      <c r="J27" s="66">
        <v>2</v>
      </c>
      <c r="K27" s="67">
        <v>4</v>
      </c>
      <c r="L27" s="68">
        <v>2266000</v>
      </c>
      <c r="M27" s="68">
        <f t="shared" si="3"/>
        <v>2719200</v>
      </c>
      <c r="N27" s="68">
        <f t="shared" si="4"/>
        <v>679800</v>
      </c>
      <c r="O27" s="100" t="s">
        <v>310</v>
      </c>
      <c r="P27" s="70"/>
    </row>
    <row r="28" spans="1:34" ht="37" customHeight="1" x14ac:dyDescent="0.2">
      <c r="B28" s="328"/>
      <c r="C28" s="331"/>
      <c r="D28" s="225" t="s">
        <v>51</v>
      </c>
      <c r="E28" s="73"/>
      <c r="F28" s="73"/>
      <c r="G28" s="73"/>
      <c r="H28" s="65"/>
      <c r="I28" s="65" t="s">
        <v>309</v>
      </c>
      <c r="J28" s="66">
        <v>1</v>
      </c>
      <c r="K28" s="67">
        <v>4</v>
      </c>
      <c r="L28" s="68">
        <v>514760</v>
      </c>
      <c r="M28" s="68">
        <f t="shared" si="3"/>
        <v>617712</v>
      </c>
      <c r="N28" s="68">
        <f t="shared" si="4"/>
        <v>154428</v>
      </c>
      <c r="O28" s="101" t="s">
        <v>311</v>
      </c>
      <c r="P28" s="70"/>
    </row>
    <row r="29" spans="1:34" ht="37" customHeight="1" x14ac:dyDescent="0.2">
      <c r="B29" s="328"/>
      <c r="C29" s="331"/>
      <c r="D29" s="99" t="s">
        <v>114</v>
      </c>
      <c r="E29" s="73"/>
      <c r="F29" s="73"/>
      <c r="G29" s="73"/>
      <c r="H29" s="65">
        <v>1600</v>
      </c>
      <c r="I29" s="65" t="s">
        <v>312</v>
      </c>
      <c r="J29" s="66">
        <v>39.130000000000003</v>
      </c>
      <c r="K29" s="67">
        <v>4</v>
      </c>
      <c r="L29" s="68">
        <f>H29*J29*K29</f>
        <v>250432.00000000003</v>
      </c>
      <c r="M29" s="68">
        <f t="shared" si="3"/>
        <v>300518.40000000002</v>
      </c>
      <c r="N29" s="68">
        <f t="shared" si="4"/>
        <v>75129.600000000006</v>
      </c>
      <c r="O29" s="101" t="s">
        <v>313</v>
      </c>
      <c r="P29" s="70"/>
    </row>
    <row r="30" spans="1:34" ht="51.75" customHeight="1" x14ac:dyDescent="0.2">
      <c r="B30" s="328"/>
      <c r="C30" s="331"/>
      <c r="D30" s="224" t="s">
        <v>217</v>
      </c>
      <c r="E30" s="73"/>
      <c r="F30" s="73"/>
      <c r="G30" s="73"/>
      <c r="H30" s="65">
        <v>50</v>
      </c>
      <c r="I30" s="65" t="s">
        <v>314</v>
      </c>
      <c r="J30" s="66">
        <v>2</v>
      </c>
      <c r="K30" s="67">
        <v>4</v>
      </c>
      <c r="L30" s="68">
        <v>60000</v>
      </c>
      <c r="M30" s="68">
        <f t="shared" si="3"/>
        <v>72000</v>
      </c>
      <c r="N30" s="68">
        <f t="shared" si="4"/>
        <v>18000</v>
      </c>
      <c r="O30" s="101" t="s">
        <v>315</v>
      </c>
      <c r="P30" s="70"/>
    </row>
    <row r="31" spans="1:34" s="63" customFormat="1" ht="65.25" customHeight="1" x14ac:dyDescent="0.2">
      <c r="A31"/>
      <c r="B31" s="328"/>
      <c r="C31" s="331"/>
      <c r="D31" s="225" t="s">
        <v>316</v>
      </c>
      <c r="E31" s="73"/>
      <c r="F31" s="73"/>
      <c r="G31" s="73"/>
      <c r="H31" s="65"/>
      <c r="I31" s="102" t="s">
        <v>309</v>
      </c>
      <c r="J31" s="103">
        <v>2</v>
      </c>
      <c r="K31" s="104">
        <v>1</v>
      </c>
      <c r="L31" s="105">
        <v>988988</v>
      </c>
      <c r="M31" s="105">
        <f>L31*1.2</f>
        <v>1186785.5999999999</v>
      </c>
      <c r="N31" s="68">
        <f t="shared" si="4"/>
        <v>296696.39999999997</v>
      </c>
      <c r="O31" s="106" t="s">
        <v>317</v>
      </c>
      <c r="P31" s="70"/>
      <c r="Q31"/>
      <c r="R31"/>
      <c r="S31"/>
      <c r="T31"/>
      <c r="U31"/>
      <c r="V31"/>
      <c r="W31"/>
      <c r="X31"/>
      <c r="Y31"/>
      <c r="Z31"/>
      <c r="AA31"/>
      <c r="AB31"/>
      <c r="AC31"/>
      <c r="AD31"/>
      <c r="AE31"/>
      <c r="AF31"/>
      <c r="AG31"/>
      <c r="AH31"/>
    </row>
    <row r="32" spans="1:34" ht="37" customHeight="1" x14ac:dyDescent="0.2">
      <c r="B32" s="328"/>
      <c r="C32" s="331"/>
      <c r="D32" s="225" t="s">
        <v>318</v>
      </c>
      <c r="E32" s="73"/>
      <c r="F32" s="73"/>
      <c r="G32" s="73"/>
      <c r="H32" s="65"/>
      <c r="I32" s="65" t="s">
        <v>319</v>
      </c>
      <c r="J32" s="66">
        <v>2</v>
      </c>
      <c r="K32" s="67">
        <v>4</v>
      </c>
      <c r="L32" s="68">
        <v>315000</v>
      </c>
      <c r="M32" s="68">
        <f t="shared" ref="M32:M37" si="5">L32*1.2</f>
        <v>378000</v>
      </c>
      <c r="N32" s="68">
        <f t="shared" si="4"/>
        <v>94500</v>
      </c>
      <c r="O32" s="101" t="s">
        <v>320</v>
      </c>
      <c r="P32" s="70"/>
    </row>
    <row r="33" spans="1:92" s="24" customFormat="1" ht="42" customHeight="1" x14ac:dyDescent="0.2">
      <c r="B33" s="328"/>
      <c r="C33" s="331"/>
      <c r="D33" s="225" t="s">
        <v>218</v>
      </c>
      <c r="E33" s="107"/>
      <c r="F33" s="107"/>
      <c r="G33" s="107"/>
      <c r="H33" s="80"/>
      <c r="I33" s="80" t="s">
        <v>319</v>
      </c>
      <c r="J33" s="108">
        <v>2</v>
      </c>
      <c r="K33" s="67">
        <v>4</v>
      </c>
      <c r="L33" s="109">
        <v>1105600</v>
      </c>
      <c r="M33" s="109">
        <f t="shared" si="5"/>
        <v>1326720</v>
      </c>
      <c r="N33" s="68">
        <f t="shared" si="4"/>
        <v>331680</v>
      </c>
      <c r="O33" s="101" t="s">
        <v>321</v>
      </c>
      <c r="P33" s="70"/>
    </row>
    <row r="34" spans="1:92" ht="36.75" customHeight="1" x14ac:dyDescent="0.2">
      <c r="B34" s="328"/>
      <c r="C34" s="338" t="s">
        <v>17</v>
      </c>
      <c r="D34" s="225" t="s">
        <v>108</v>
      </c>
      <c r="E34" s="73"/>
      <c r="F34" s="73"/>
      <c r="G34" s="73"/>
      <c r="H34" s="65"/>
      <c r="I34" s="65" t="s">
        <v>282</v>
      </c>
      <c r="J34" s="73">
        <v>2</v>
      </c>
      <c r="K34" s="67">
        <v>1</v>
      </c>
      <c r="L34" s="68">
        <v>3172000</v>
      </c>
      <c r="M34" s="68">
        <f t="shared" si="5"/>
        <v>3806400</v>
      </c>
      <c r="N34" s="68">
        <f t="shared" si="4"/>
        <v>951600</v>
      </c>
      <c r="O34" s="101" t="s">
        <v>322</v>
      </c>
      <c r="P34" s="70"/>
    </row>
    <row r="35" spans="1:92" ht="32.25" customHeight="1" x14ac:dyDescent="0.25">
      <c r="B35" s="328"/>
      <c r="C35" s="339"/>
      <c r="D35" s="225" t="s">
        <v>53</v>
      </c>
      <c r="E35" s="73"/>
      <c r="F35" s="73"/>
      <c r="G35" s="73"/>
      <c r="H35" s="65">
        <v>1333332</v>
      </c>
      <c r="I35" s="65" t="s">
        <v>89</v>
      </c>
      <c r="J35" s="66">
        <v>8.94</v>
      </c>
      <c r="K35" s="67">
        <v>4</v>
      </c>
      <c r="L35" s="68">
        <f>H35*J35*K35</f>
        <v>47679952.32</v>
      </c>
      <c r="M35" s="68">
        <f t="shared" si="5"/>
        <v>57215942.784000002</v>
      </c>
      <c r="N35" s="68">
        <f t="shared" si="4"/>
        <v>14303985.696</v>
      </c>
      <c r="O35" s="101" t="s">
        <v>323</v>
      </c>
      <c r="P35" s="62"/>
    </row>
    <row r="36" spans="1:92" ht="37" customHeight="1" x14ac:dyDescent="0.25">
      <c r="B36" s="328"/>
      <c r="C36" s="339"/>
      <c r="D36" s="225" t="s">
        <v>85</v>
      </c>
      <c r="E36" s="73"/>
      <c r="F36" s="73"/>
      <c r="G36" s="73"/>
      <c r="H36" s="65">
        <v>1333332</v>
      </c>
      <c r="I36" s="65" t="s">
        <v>89</v>
      </c>
      <c r="J36" s="66">
        <v>13.73</v>
      </c>
      <c r="K36" s="67">
        <v>4</v>
      </c>
      <c r="L36" s="68">
        <f>H36*J36*K36</f>
        <v>73226593.439999998</v>
      </c>
      <c r="M36" s="68">
        <f t="shared" si="5"/>
        <v>87871912.127999991</v>
      </c>
      <c r="N36" s="68">
        <f t="shared" si="4"/>
        <v>21967978.031999998</v>
      </c>
      <c r="O36" s="100" t="s">
        <v>324</v>
      </c>
      <c r="P36" s="62"/>
    </row>
    <row r="37" spans="1:92" ht="37" customHeight="1" thickBot="1" x14ac:dyDescent="0.3">
      <c r="B37" s="328"/>
      <c r="C37" s="340"/>
      <c r="D37" s="166" t="s">
        <v>145</v>
      </c>
      <c r="E37" s="73"/>
      <c r="F37" s="73"/>
      <c r="G37" s="73"/>
      <c r="H37" s="65">
        <v>4995</v>
      </c>
      <c r="I37" s="65" t="s">
        <v>299</v>
      </c>
      <c r="J37" s="66">
        <v>10000</v>
      </c>
      <c r="K37" s="67">
        <v>4</v>
      </c>
      <c r="L37" s="68">
        <f>H37*J37</f>
        <v>49950000</v>
      </c>
      <c r="M37" s="68">
        <f t="shared" si="5"/>
        <v>59940000</v>
      </c>
      <c r="N37" s="68">
        <f t="shared" si="4"/>
        <v>14985000</v>
      </c>
      <c r="O37" s="100" t="s">
        <v>325</v>
      </c>
      <c r="P37" s="62"/>
      <c r="CA37" s="111"/>
      <c r="CB37" s="111"/>
      <c r="CC37" s="111"/>
      <c r="CD37" s="111"/>
      <c r="CE37" s="111"/>
      <c r="CF37" s="111"/>
      <c r="CG37" s="111"/>
      <c r="CH37" s="111"/>
      <c r="CI37" s="111"/>
      <c r="CJ37" s="111"/>
      <c r="CK37" s="111"/>
      <c r="CL37" s="111"/>
      <c r="CM37" s="111"/>
      <c r="CN37" s="111"/>
    </row>
    <row r="38" spans="1:92" s="41" customFormat="1" ht="27.75" customHeight="1" thickBot="1" x14ac:dyDescent="0.25">
      <c r="A38"/>
      <c r="B38" s="329"/>
      <c r="C38" s="112"/>
      <c r="D38" s="113" t="s">
        <v>326</v>
      </c>
      <c r="E38" s="112">
        <f>SUM(E23:E36)</f>
        <v>1330480</v>
      </c>
      <c r="F38" s="89">
        <f>SUM(F23:F36)</f>
        <v>5400000</v>
      </c>
      <c r="G38" s="89">
        <f>SUM(G23:G36)</f>
        <v>0</v>
      </c>
      <c r="H38" s="92"/>
      <c r="I38" s="92"/>
      <c r="J38" s="90"/>
      <c r="K38" s="90"/>
      <c r="L38" s="93">
        <f>SUM(L23:L37)</f>
        <v>308570470.56</v>
      </c>
      <c r="M38" s="93">
        <f>SUM(M23:M37)</f>
        <v>370284564.67199999</v>
      </c>
      <c r="N38" s="94">
        <f t="shared" si="4"/>
        <v>92571141.167999998</v>
      </c>
      <c r="O38" s="114"/>
      <c r="P38" s="70"/>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s="115"/>
      <c r="CB38" s="115"/>
      <c r="CC38" s="115"/>
      <c r="CD38" s="115"/>
      <c r="CE38" s="115"/>
      <c r="CF38" s="115"/>
      <c r="CG38" s="115"/>
      <c r="CH38" s="115"/>
      <c r="CI38" s="115"/>
      <c r="CJ38" s="115"/>
      <c r="CK38" s="115"/>
      <c r="CL38" s="115"/>
      <c r="CM38" s="115"/>
      <c r="CN38" s="115"/>
    </row>
    <row r="39" spans="1:92" ht="82" customHeight="1" x14ac:dyDescent="0.2">
      <c r="B39" s="335" t="s">
        <v>327</v>
      </c>
      <c r="C39" s="330" t="s">
        <v>33</v>
      </c>
      <c r="D39" s="222" t="s">
        <v>47</v>
      </c>
      <c r="E39" s="116"/>
      <c r="F39" s="54"/>
      <c r="G39" s="54"/>
      <c r="H39" s="97">
        <v>3708</v>
      </c>
      <c r="I39" s="57" t="s">
        <v>328</v>
      </c>
      <c r="J39" s="58">
        <v>606.5</v>
      </c>
      <c r="K39" s="54">
        <v>4</v>
      </c>
      <c r="L39" s="117">
        <f>H39*J39*K39</f>
        <v>8995608</v>
      </c>
      <c r="M39" s="117">
        <f t="shared" ref="M39:M48" si="6">L39*1.2</f>
        <v>10794729.6</v>
      </c>
      <c r="N39" s="117">
        <f>M39/4</f>
        <v>2698682.4</v>
      </c>
      <c r="O39" s="118" t="s">
        <v>329</v>
      </c>
      <c r="P39" s="70"/>
    </row>
    <row r="40" spans="1:92" ht="65" customHeight="1" x14ac:dyDescent="0.2">
      <c r="B40" s="336"/>
      <c r="C40" s="331"/>
      <c r="D40" s="221" t="s">
        <v>244</v>
      </c>
      <c r="E40" s="77"/>
      <c r="F40" s="72"/>
      <c r="G40" s="72"/>
      <c r="H40" s="65">
        <v>3000</v>
      </c>
      <c r="I40" s="119" t="s">
        <v>330</v>
      </c>
      <c r="J40" s="66">
        <v>455.46499999999997</v>
      </c>
      <c r="K40" s="72">
        <v>4</v>
      </c>
      <c r="L40" s="75">
        <f>J40*H40*K40</f>
        <v>5465580</v>
      </c>
      <c r="M40" s="75">
        <f>L40*1.2</f>
        <v>6558696</v>
      </c>
      <c r="N40" s="75">
        <f t="shared" ref="N40:N49" si="7">M40/4</f>
        <v>1639674</v>
      </c>
      <c r="O40" s="120" t="s">
        <v>331</v>
      </c>
      <c r="P40" s="70"/>
    </row>
    <row r="41" spans="1:92" ht="53" customHeight="1" x14ac:dyDescent="0.2">
      <c r="B41" s="336"/>
      <c r="C41" s="331"/>
      <c r="D41" s="221" t="s">
        <v>401</v>
      </c>
      <c r="E41" s="98">
        <v>1682335</v>
      </c>
      <c r="F41" s="72"/>
      <c r="G41" s="73"/>
      <c r="H41" s="65"/>
      <c r="I41" s="83"/>
      <c r="J41" s="66">
        <v>0.91</v>
      </c>
      <c r="K41" s="72">
        <v>4</v>
      </c>
      <c r="L41" s="75">
        <f>E41*J41*K41</f>
        <v>6123699.4000000004</v>
      </c>
      <c r="M41" s="75">
        <f t="shared" si="6"/>
        <v>7348439.2800000003</v>
      </c>
      <c r="N41" s="75">
        <f t="shared" si="7"/>
        <v>1837109.82</v>
      </c>
      <c r="O41" s="120" t="s">
        <v>332</v>
      </c>
      <c r="P41" s="70"/>
    </row>
    <row r="42" spans="1:92" s="44" customFormat="1" ht="46" customHeight="1" x14ac:dyDescent="0.2">
      <c r="B42" s="336"/>
      <c r="C42" s="331"/>
      <c r="D42" s="221" t="s">
        <v>140</v>
      </c>
      <c r="E42" s="17"/>
      <c r="F42" s="121"/>
      <c r="G42" s="121"/>
      <c r="H42" s="65">
        <v>5124</v>
      </c>
      <c r="I42" s="122" t="s">
        <v>333</v>
      </c>
      <c r="J42" s="123">
        <v>358.5</v>
      </c>
      <c r="K42" s="72">
        <v>4</v>
      </c>
      <c r="L42" s="124">
        <f>H42*J42*K42</f>
        <v>7347816</v>
      </c>
      <c r="M42" s="124">
        <f t="shared" si="6"/>
        <v>8817379.1999999993</v>
      </c>
      <c r="N42" s="75">
        <f t="shared" si="7"/>
        <v>2204344.7999999998</v>
      </c>
      <c r="O42" s="120" t="s">
        <v>334</v>
      </c>
      <c r="P42" s="125"/>
    </row>
    <row r="43" spans="1:92" ht="36" customHeight="1" x14ac:dyDescent="0.2">
      <c r="B43" s="336"/>
      <c r="C43" s="331" t="s">
        <v>335</v>
      </c>
      <c r="D43" s="221" t="s">
        <v>48</v>
      </c>
      <c r="E43" s="77"/>
      <c r="F43" s="72"/>
      <c r="G43" s="72"/>
      <c r="H43" s="65">
        <v>8934</v>
      </c>
      <c r="I43" s="83" t="s">
        <v>336</v>
      </c>
      <c r="J43" s="66">
        <v>242</v>
      </c>
      <c r="K43" s="72">
        <v>4</v>
      </c>
      <c r="L43" s="68">
        <f>H43*J43*K43</f>
        <v>8648112</v>
      </c>
      <c r="M43" s="68">
        <f t="shared" si="6"/>
        <v>10377734.4</v>
      </c>
      <c r="N43" s="75">
        <f t="shared" si="7"/>
        <v>2594433.6</v>
      </c>
      <c r="O43" s="120" t="s">
        <v>337</v>
      </c>
      <c r="P43" s="70"/>
    </row>
    <row r="44" spans="1:92" ht="37.5" customHeight="1" x14ac:dyDescent="0.2">
      <c r="B44" s="336"/>
      <c r="C44" s="331"/>
      <c r="D44" s="221" t="s">
        <v>403</v>
      </c>
      <c r="E44" s="77"/>
      <c r="F44" s="72"/>
      <c r="G44" s="72"/>
      <c r="H44" s="65">
        <v>32996</v>
      </c>
      <c r="I44" s="126" t="s">
        <v>338</v>
      </c>
      <c r="J44" s="66">
        <v>191.8</v>
      </c>
      <c r="K44" s="72">
        <v>4</v>
      </c>
      <c r="L44" s="66">
        <v>25325680</v>
      </c>
      <c r="M44" s="66">
        <f t="shared" si="6"/>
        <v>30390816</v>
      </c>
      <c r="N44" s="75">
        <f t="shared" si="7"/>
        <v>7597704</v>
      </c>
      <c r="O44" s="127" t="s">
        <v>339</v>
      </c>
      <c r="P44" s="70"/>
    </row>
    <row r="45" spans="1:92" ht="37.5" customHeight="1" x14ac:dyDescent="0.2">
      <c r="B45" s="336"/>
      <c r="C45" s="331"/>
      <c r="D45" s="221" t="s">
        <v>37</v>
      </c>
      <c r="E45" s="77"/>
      <c r="F45" s="72"/>
      <c r="G45" s="72"/>
      <c r="H45" s="65">
        <v>800</v>
      </c>
      <c r="I45" s="126" t="s">
        <v>340</v>
      </c>
      <c r="J45" s="66">
        <v>375</v>
      </c>
      <c r="K45" s="72">
        <v>4</v>
      </c>
      <c r="L45" s="66">
        <f>H45*J45*K45</f>
        <v>1200000</v>
      </c>
      <c r="M45" s="66">
        <f t="shared" si="6"/>
        <v>1440000</v>
      </c>
      <c r="N45" s="75">
        <f t="shared" si="7"/>
        <v>360000</v>
      </c>
      <c r="O45" s="127" t="s">
        <v>119</v>
      </c>
      <c r="P45" s="70"/>
    </row>
    <row r="46" spans="1:92" ht="37.5" customHeight="1" x14ac:dyDescent="0.2">
      <c r="B46" s="336"/>
      <c r="C46" s="331" t="s">
        <v>341</v>
      </c>
      <c r="D46" s="221" t="s">
        <v>133</v>
      </c>
      <c r="E46" s="77"/>
      <c r="F46" s="72"/>
      <c r="G46" s="72"/>
      <c r="H46" s="65">
        <v>4000</v>
      </c>
      <c r="I46" s="126" t="s">
        <v>342</v>
      </c>
      <c r="J46" s="66">
        <v>240</v>
      </c>
      <c r="K46" s="72">
        <v>2</v>
      </c>
      <c r="L46" s="66">
        <f>H46*J46*K46</f>
        <v>1920000</v>
      </c>
      <c r="M46" s="66">
        <f>L46*1.2</f>
        <v>2304000</v>
      </c>
      <c r="N46" s="75">
        <f t="shared" si="7"/>
        <v>576000</v>
      </c>
      <c r="O46" s="127" t="s">
        <v>343</v>
      </c>
      <c r="P46" s="70"/>
    </row>
    <row r="47" spans="1:92" ht="37.5" customHeight="1" x14ac:dyDescent="0.2">
      <c r="B47" s="336"/>
      <c r="C47" s="331"/>
      <c r="D47" s="221" t="s">
        <v>142</v>
      </c>
      <c r="E47" s="77"/>
      <c r="F47" s="72">
        <v>276637</v>
      </c>
      <c r="G47" s="72"/>
      <c r="H47" s="65"/>
      <c r="I47" s="126" t="s">
        <v>344</v>
      </c>
      <c r="J47" s="66">
        <v>90</v>
      </c>
      <c r="K47" s="72">
        <v>4</v>
      </c>
      <c r="L47" s="66">
        <f>F47*J47*12*K47</f>
        <v>1195071840</v>
      </c>
      <c r="M47" s="66">
        <f>L47*1</f>
        <v>1195071840</v>
      </c>
      <c r="N47" s="75">
        <f t="shared" si="7"/>
        <v>298767960</v>
      </c>
      <c r="O47" s="127" t="s">
        <v>345</v>
      </c>
      <c r="P47" s="70"/>
    </row>
    <row r="48" spans="1:92" ht="39" customHeight="1" thickBot="1" x14ac:dyDescent="0.25">
      <c r="B48" s="336"/>
      <c r="C48" s="331"/>
      <c r="D48" s="227" t="s">
        <v>36</v>
      </c>
      <c r="E48" s="64"/>
      <c r="F48" s="72"/>
      <c r="G48" s="73"/>
      <c r="H48" s="65">
        <v>150000</v>
      </c>
      <c r="I48" s="65" t="s">
        <v>346</v>
      </c>
      <c r="J48" s="128">
        <v>240</v>
      </c>
      <c r="K48" s="72">
        <v>4</v>
      </c>
      <c r="L48" s="66">
        <f>H48*J48*K48</f>
        <v>144000000</v>
      </c>
      <c r="M48" s="66">
        <f t="shared" si="6"/>
        <v>172800000</v>
      </c>
      <c r="N48" s="75">
        <f t="shared" si="7"/>
        <v>43200000</v>
      </c>
      <c r="O48" s="129" t="s">
        <v>347</v>
      </c>
      <c r="P48" s="70"/>
    </row>
    <row r="49" spans="2:16" ht="24" customHeight="1" thickBot="1" x14ac:dyDescent="0.25">
      <c r="B49" s="337"/>
      <c r="C49" s="112"/>
      <c r="D49" s="113" t="s">
        <v>326</v>
      </c>
      <c r="E49" s="112"/>
      <c r="F49" s="90"/>
      <c r="G49" s="90"/>
      <c r="H49" s="92"/>
      <c r="I49" s="92"/>
      <c r="J49" s="90"/>
      <c r="K49" s="90"/>
      <c r="L49" s="93">
        <f>SUM(L39:L48)</f>
        <v>1404098335.4000001</v>
      </c>
      <c r="M49" s="93">
        <f>SUM(M39:M48)</f>
        <v>1445903634.48</v>
      </c>
      <c r="N49" s="130">
        <f t="shared" si="7"/>
        <v>361475908.62</v>
      </c>
      <c r="O49" s="131"/>
      <c r="P49" s="70"/>
    </row>
    <row r="50" spans="2:16" ht="51.75" customHeight="1" x14ac:dyDescent="0.2">
      <c r="B50" s="327" t="s">
        <v>348</v>
      </c>
      <c r="C50" s="330" t="s">
        <v>33</v>
      </c>
      <c r="D50" s="226" t="s">
        <v>409</v>
      </c>
      <c r="E50" s="132"/>
      <c r="F50" s="54"/>
      <c r="G50" s="54"/>
      <c r="H50" s="57">
        <v>200</v>
      </c>
      <c r="I50" s="57" t="s">
        <v>349</v>
      </c>
      <c r="J50" s="133">
        <v>750</v>
      </c>
      <c r="K50" s="54">
        <v>1</v>
      </c>
      <c r="L50" s="117">
        <f>H50*J50*K50</f>
        <v>150000</v>
      </c>
      <c r="M50" s="117">
        <f t="shared" ref="M50:M56" si="8">L50*1.2</f>
        <v>180000</v>
      </c>
      <c r="N50" s="117">
        <f>M50/4</f>
        <v>45000</v>
      </c>
      <c r="O50" s="61" t="s">
        <v>350</v>
      </c>
      <c r="P50" s="70"/>
    </row>
    <row r="51" spans="2:16" ht="43.5" customHeight="1" x14ac:dyDescent="0.25">
      <c r="B51" s="328"/>
      <c r="C51" s="331"/>
      <c r="D51" s="225" t="s">
        <v>49</v>
      </c>
      <c r="E51" s="134"/>
      <c r="F51" s="72"/>
      <c r="G51" s="72"/>
      <c r="H51" s="80">
        <v>1460040</v>
      </c>
      <c r="I51" s="80" t="s">
        <v>351</v>
      </c>
      <c r="J51" s="128">
        <v>7.13</v>
      </c>
      <c r="K51" s="72">
        <v>4</v>
      </c>
      <c r="L51" s="75">
        <f>H51*J51*K51</f>
        <v>41640340.799999997</v>
      </c>
      <c r="M51" s="75">
        <f t="shared" si="8"/>
        <v>49968408.959999993</v>
      </c>
      <c r="N51" s="75">
        <f t="shared" ref="N51:N58" si="9">M51/4</f>
        <v>12492102.239999998</v>
      </c>
      <c r="O51" s="76" t="s">
        <v>352</v>
      </c>
      <c r="P51" s="62"/>
    </row>
    <row r="52" spans="2:16" ht="80.25" customHeight="1" x14ac:dyDescent="0.2">
      <c r="B52" s="328"/>
      <c r="C52" s="331"/>
      <c r="D52" s="225" t="s">
        <v>410</v>
      </c>
      <c r="E52" s="107">
        <v>2860032</v>
      </c>
      <c r="F52" s="135"/>
      <c r="G52" s="135"/>
      <c r="H52" s="83"/>
      <c r="I52" s="83"/>
      <c r="J52" s="128">
        <v>39</v>
      </c>
      <c r="K52" s="72">
        <v>4</v>
      </c>
      <c r="L52" s="75">
        <f>E52*J52*K52</f>
        <v>446164992</v>
      </c>
      <c r="M52" s="75">
        <f t="shared" si="8"/>
        <v>535397990.39999998</v>
      </c>
      <c r="N52" s="75">
        <f t="shared" si="9"/>
        <v>133849497.59999999</v>
      </c>
      <c r="O52" s="136" t="s">
        <v>353</v>
      </c>
      <c r="P52" s="70"/>
    </row>
    <row r="53" spans="2:16" ht="52" customHeight="1" x14ac:dyDescent="0.2">
      <c r="B53" s="328"/>
      <c r="C53" s="331"/>
      <c r="D53" s="225" t="s">
        <v>414</v>
      </c>
      <c r="E53" s="134"/>
      <c r="F53" s="72"/>
      <c r="G53" s="72"/>
      <c r="H53" s="126">
        <v>5840</v>
      </c>
      <c r="I53" s="126" t="s">
        <v>354</v>
      </c>
      <c r="J53" s="128">
        <v>154.5</v>
      </c>
      <c r="K53" s="72">
        <v>4</v>
      </c>
      <c r="L53" s="75">
        <f>H53*J53*K53</f>
        <v>3609120</v>
      </c>
      <c r="M53" s="75">
        <f t="shared" si="8"/>
        <v>4330944</v>
      </c>
      <c r="N53" s="75">
        <f t="shared" si="9"/>
        <v>1082736</v>
      </c>
      <c r="O53" s="76" t="s">
        <v>355</v>
      </c>
      <c r="P53" s="70"/>
    </row>
    <row r="54" spans="2:16" ht="59.25" customHeight="1" x14ac:dyDescent="0.2">
      <c r="B54" s="328"/>
      <c r="C54" s="331"/>
      <c r="D54" s="225" t="s">
        <v>415</v>
      </c>
      <c r="E54" s="64"/>
      <c r="F54" s="72"/>
      <c r="G54" s="72"/>
      <c r="H54" s="83"/>
      <c r="I54" s="83" t="s">
        <v>356</v>
      </c>
      <c r="J54" s="72">
        <v>1</v>
      </c>
      <c r="K54" s="72">
        <v>1</v>
      </c>
      <c r="L54" s="68">
        <v>1460332.56</v>
      </c>
      <c r="M54" s="68">
        <f t="shared" si="8"/>
        <v>1752399.0719999999</v>
      </c>
      <c r="N54" s="75">
        <f t="shared" si="9"/>
        <v>438099.76799999998</v>
      </c>
      <c r="O54" s="69" t="s">
        <v>357</v>
      </c>
      <c r="P54" s="70"/>
    </row>
    <row r="55" spans="2:16" ht="57.5" customHeight="1" x14ac:dyDescent="0.2">
      <c r="B55" s="328"/>
      <c r="C55" s="332" t="s">
        <v>15</v>
      </c>
      <c r="D55" s="224" t="s">
        <v>54</v>
      </c>
      <c r="E55" s="64"/>
      <c r="F55" s="72"/>
      <c r="G55" s="72"/>
      <c r="H55" s="122"/>
      <c r="I55" s="122" t="s">
        <v>309</v>
      </c>
      <c r="J55" s="110">
        <v>2</v>
      </c>
      <c r="K55" s="72">
        <v>1</v>
      </c>
      <c r="L55" s="137">
        <v>4200200</v>
      </c>
      <c r="M55" s="137">
        <f t="shared" si="8"/>
        <v>5040240</v>
      </c>
      <c r="N55" s="75">
        <f t="shared" si="9"/>
        <v>1260060</v>
      </c>
      <c r="O55" s="127" t="s">
        <v>358</v>
      </c>
      <c r="P55" s="70"/>
    </row>
    <row r="56" spans="2:16" ht="51" customHeight="1" x14ac:dyDescent="0.2">
      <c r="B56" s="328"/>
      <c r="C56" s="332"/>
      <c r="D56" s="225" t="s">
        <v>422</v>
      </c>
      <c r="E56" s="64"/>
      <c r="F56" s="72"/>
      <c r="G56" s="72"/>
      <c r="H56" s="83">
        <v>156</v>
      </c>
      <c r="I56" s="83" t="s">
        <v>359</v>
      </c>
      <c r="J56" s="66">
        <v>953.99</v>
      </c>
      <c r="K56" s="72">
        <v>4</v>
      </c>
      <c r="L56" s="137">
        <f>H56*J56*K56</f>
        <v>595289.76</v>
      </c>
      <c r="M56" s="137">
        <f t="shared" si="8"/>
        <v>714347.71199999994</v>
      </c>
      <c r="N56" s="75">
        <f t="shared" si="9"/>
        <v>178586.92799999999</v>
      </c>
      <c r="O56" s="69" t="s">
        <v>360</v>
      </c>
      <c r="P56" s="70"/>
    </row>
    <row r="57" spans="2:16" ht="70.5" customHeight="1" thickBot="1" x14ac:dyDescent="0.25">
      <c r="B57" s="328"/>
      <c r="C57" s="138" t="s">
        <v>294</v>
      </c>
      <c r="D57" s="166" t="s">
        <v>143</v>
      </c>
      <c r="E57" s="107"/>
      <c r="F57" s="107">
        <v>420660</v>
      </c>
      <c r="G57" s="139"/>
      <c r="H57" s="80"/>
      <c r="I57" s="80"/>
      <c r="J57" s="128">
        <v>408</v>
      </c>
      <c r="K57" s="72">
        <v>4</v>
      </c>
      <c r="L57" s="137">
        <v>544854624</v>
      </c>
      <c r="M57" s="137">
        <f>_xlnm.Print_Area*1</f>
        <v>544854624</v>
      </c>
      <c r="N57" s="75">
        <f t="shared" si="9"/>
        <v>136213656</v>
      </c>
      <c r="O57" s="69" t="s">
        <v>361</v>
      </c>
      <c r="P57" s="70"/>
    </row>
    <row r="58" spans="2:16" s="140" customFormat="1" ht="21.75" customHeight="1" thickBot="1" x14ac:dyDescent="0.25">
      <c r="B58" s="329"/>
      <c r="C58" s="333" t="s">
        <v>301</v>
      </c>
      <c r="D58" s="333"/>
      <c r="E58" s="112"/>
      <c r="F58" s="112"/>
      <c r="G58" s="112"/>
      <c r="H58" s="92"/>
      <c r="I58" s="92"/>
      <c r="J58" s="112"/>
      <c r="K58" s="141"/>
      <c r="L58" s="141">
        <f>SUM(L50:L57)</f>
        <v>1042674899.12</v>
      </c>
      <c r="M58" s="141">
        <f>SUM(M50:M57)</f>
        <v>1142238954.1440001</v>
      </c>
      <c r="N58" s="130">
        <f t="shared" si="9"/>
        <v>285559738.53600001</v>
      </c>
      <c r="O58" s="114"/>
      <c r="P58" s="142"/>
    </row>
    <row r="59" spans="2:16" ht="36.5" customHeight="1" thickBot="1" x14ac:dyDescent="0.3">
      <c r="B59" s="324" t="s">
        <v>362</v>
      </c>
      <c r="C59" s="325"/>
      <c r="D59" s="325"/>
      <c r="E59" s="325"/>
      <c r="F59" s="325"/>
      <c r="G59" s="325"/>
      <c r="H59" s="325"/>
      <c r="I59" s="325"/>
      <c r="J59" s="325"/>
      <c r="K59" s="334"/>
      <c r="L59" s="143">
        <f>SUM(L22,L38,L49,L58)</f>
        <v>3530026830.8667021</v>
      </c>
      <c r="M59" s="143">
        <f>SUM(M58,M49,M38,M22)</f>
        <v>3888046904.2400422</v>
      </c>
      <c r="N59" s="143">
        <f>M59/4</f>
        <v>972011726.06001055</v>
      </c>
      <c r="O59" s="144"/>
      <c r="P59" s="70"/>
    </row>
    <row r="60" spans="2:16" ht="55" customHeight="1" thickBot="1" x14ac:dyDescent="0.3">
      <c r="B60" s="324" t="s">
        <v>363</v>
      </c>
      <c r="C60" s="325"/>
      <c r="D60" s="325"/>
      <c r="E60" s="325"/>
      <c r="F60" s="325"/>
      <c r="G60" s="325"/>
      <c r="H60" s="325"/>
      <c r="I60" s="325"/>
      <c r="J60" s="325"/>
      <c r="K60" s="326"/>
      <c r="L60" s="145"/>
      <c r="M60" s="146">
        <f>M59*1.03</f>
        <v>4004688311.3672438</v>
      </c>
      <c r="N60" s="147">
        <f>M60/4</f>
        <v>1001172077.8418109</v>
      </c>
      <c r="O60" s="148" t="s">
        <v>364</v>
      </c>
      <c r="P60" s="149"/>
    </row>
    <row r="61" spans="2:16" x14ac:dyDescent="0.2">
      <c r="L61" s="150"/>
      <c r="M61" s="150"/>
      <c r="N61" s="150"/>
      <c r="O61" s="150"/>
      <c r="P61" s="151"/>
    </row>
    <row r="62" spans="2:16" x14ac:dyDescent="0.2">
      <c r="L62" s="150"/>
      <c r="M62" s="150"/>
      <c r="N62" s="150"/>
      <c r="O62" s="150"/>
      <c r="P62" s="151"/>
    </row>
    <row r="63" spans="2:16" x14ac:dyDescent="0.2">
      <c r="L63" s="150"/>
      <c r="M63" s="150"/>
      <c r="N63" s="150"/>
      <c r="O63" s="150"/>
      <c r="P63" s="151"/>
    </row>
    <row r="64" spans="2:16" x14ac:dyDescent="0.2">
      <c r="L64" s="150"/>
      <c r="M64" s="150"/>
      <c r="N64" s="150"/>
      <c r="O64" s="150"/>
      <c r="P64" s="151"/>
    </row>
    <row r="65" spans="12:16" x14ac:dyDescent="0.2">
      <c r="L65" s="150"/>
      <c r="M65" s="150"/>
      <c r="N65" s="150"/>
      <c r="O65" s="150"/>
      <c r="P65" s="151"/>
    </row>
    <row r="66" spans="12:16" x14ac:dyDescent="0.2">
      <c r="L66" s="150"/>
      <c r="M66" s="150"/>
      <c r="N66" s="150"/>
      <c r="O66" s="150"/>
      <c r="P66" s="151"/>
    </row>
    <row r="67" spans="12:16" x14ac:dyDescent="0.2">
      <c r="L67" s="150"/>
      <c r="M67" s="150"/>
      <c r="N67" s="150"/>
      <c r="O67" s="150"/>
      <c r="P67" s="151"/>
    </row>
    <row r="68" spans="12:16" x14ac:dyDescent="0.2">
      <c r="L68" s="150"/>
      <c r="M68" s="150"/>
      <c r="N68" s="150"/>
      <c r="O68" s="150"/>
      <c r="P68" s="151"/>
    </row>
    <row r="69" spans="12:16" x14ac:dyDescent="0.2">
      <c r="L69" s="150"/>
      <c r="M69" s="150"/>
      <c r="N69" s="150"/>
      <c r="O69" s="150"/>
      <c r="P69" s="151"/>
    </row>
    <row r="70" spans="12:16" x14ac:dyDescent="0.2">
      <c r="L70" s="150"/>
      <c r="M70" s="150"/>
      <c r="N70" s="150"/>
      <c r="O70" s="150"/>
      <c r="P70" s="151"/>
    </row>
    <row r="71" spans="12:16" x14ac:dyDescent="0.2">
      <c r="L71" s="150"/>
      <c r="M71" s="150"/>
      <c r="N71" s="150"/>
      <c r="O71" s="150"/>
      <c r="P71" s="151"/>
    </row>
    <row r="72" spans="12:16" x14ac:dyDescent="0.2">
      <c r="L72" s="150"/>
      <c r="M72" s="150"/>
      <c r="N72" s="150"/>
      <c r="O72" s="150"/>
      <c r="P72" s="151"/>
    </row>
    <row r="73" spans="12:16" x14ac:dyDescent="0.2">
      <c r="L73" s="150"/>
      <c r="M73" s="150"/>
      <c r="N73" s="150"/>
      <c r="O73" s="150"/>
      <c r="P73" s="151"/>
    </row>
    <row r="74" spans="12:16" x14ac:dyDescent="0.2">
      <c r="L74" s="150"/>
      <c r="M74" s="150"/>
      <c r="N74" s="150"/>
      <c r="O74" s="150"/>
      <c r="P74" s="151"/>
    </row>
    <row r="75" spans="12:16" x14ac:dyDescent="0.2">
      <c r="L75" s="150"/>
      <c r="M75" s="150"/>
      <c r="N75" s="150"/>
      <c r="O75" s="150"/>
      <c r="P75" s="151"/>
    </row>
    <row r="76" spans="12:16" x14ac:dyDescent="0.2">
      <c r="L76" s="150"/>
      <c r="M76" s="150"/>
      <c r="N76" s="150"/>
      <c r="O76" s="150"/>
      <c r="P76" s="151"/>
    </row>
    <row r="77" spans="12:16" x14ac:dyDescent="0.2">
      <c r="L77" s="150"/>
      <c r="M77" s="150"/>
      <c r="N77" s="150"/>
      <c r="O77" s="150"/>
      <c r="P77" s="151"/>
    </row>
    <row r="78" spans="12:16" x14ac:dyDescent="0.2">
      <c r="L78" s="150"/>
      <c r="M78" s="150"/>
      <c r="N78" s="150"/>
      <c r="O78" s="150"/>
      <c r="P78" s="151"/>
    </row>
    <row r="79" spans="12:16" x14ac:dyDescent="0.2">
      <c r="L79" s="150"/>
      <c r="M79" s="150"/>
      <c r="N79" s="150"/>
      <c r="O79" s="150"/>
      <c r="P79" s="151"/>
    </row>
    <row r="80" spans="12:16" x14ac:dyDescent="0.2">
      <c r="L80" s="150"/>
      <c r="M80" s="150"/>
      <c r="N80" s="150"/>
      <c r="O80" s="150"/>
      <c r="P80" s="151"/>
    </row>
    <row r="81" spans="12:16" x14ac:dyDescent="0.2">
      <c r="L81" s="150"/>
      <c r="M81" s="150"/>
      <c r="N81" s="150"/>
      <c r="O81" s="150"/>
      <c r="P81" s="151"/>
    </row>
    <row r="82" spans="12:16" x14ac:dyDescent="0.2">
      <c r="L82" s="150"/>
      <c r="M82" s="150"/>
      <c r="N82" s="150"/>
      <c r="O82" s="150"/>
      <c r="P82" s="151"/>
    </row>
    <row r="83" spans="12:16" x14ac:dyDescent="0.2">
      <c r="L83" s="150"/>
      <c r="M83" s="150"/>
      <c r="N83" s="150"/>
      <c r="O83" s="150"/>
      <c r="P83" s="151"/>
    </row>
    <row r="84" spans="12:16" x14ac:dyDescent="0.2">
      <c r="L84" s="150"/>
      <c r="M84" s="150"/>
      <c r="N84" s="150"/>
      <c r="O84" s="150"/>
      <c r="P84" s="151"/>
    </row>
    <row r="85" spans="12:16" x14ac:dyDescent="0.2">
      <c r="L85" s="150"/>
      <c r="M85" s="150"/>
      <c r="N85" s="150"/>
      <c r="O85" s="150"/>
      <c r="P85" s="151"/>
    </row>
    <row r="86" spans="12:16" x14ac:dyDescent="0.2">
      <c r="L86" s="150"/>
      <c r="M86" s="150"/>
      <c r="N86" s="150"/>
      <c r="O86" s="150"/>
      <c r="P86" s="151"/>
    </row>
    <row r="87" spans="12:16" x14ac:dyDescent="0.2">
      <c r="L87" s="150"/>
      <c r="M87" s="150"/>
      <c r="N87" s="150"/>
      <c r="O87" s="150"/>
      <c r="P87" s="151"/>
    </row>
    <row r="88" spans="12:16" x14ac:dyDescent="0.2">
      <c r="L88" s="150"/>
      <c r="M88" s="150"/>
      <c r="N88" s="150"/>
      <c r="O88" s="150"/>
      <c r="P88" s="151"/>
    </row>
    <row r="89" spans="12:16" x14ac:dyDescent="0.2">
      <c r="L89" s="150"/>
      <c r="M89" s="150"/>
      <c r="N89" s="150"/>
      <c r="O89" s="150"/>
      <c r="P89" s="151"/>
    </row>
    <row r="90" spans="12:16" x14ac:dyDescent="0.2">
      <c r="L90" s="150"/>
      <c r="M90" s="150"/>
      <c r="N90" s="150"/>
      <c r="O90" s="150"/>
      <c r="P90" s="151"/>
    </row>
    <row r="91" spans="12:16" x14ac:dyDescent="0.2">
      <c r="L91" s="150"/>
      <c r="M91" s="150"/>
      <c r="N91" s="150"/>
      <c r="O91" s="150"/>
      <c r="P91" s="151"/>
    </row>
    <row r="92" spans="12:16" x14ac:dyDescent="0.2">
      <c r="L92" s="150"/>
      <c r="M92" s="150"/>
      <c r="N92" s="150"/>
      <c r="O92" s="150"/>
      <c r="P92" s="151"/>
    </row>
    <row r="93" spans="12:16" x14ac:dyDescent="0.2">
      <c r="L93" s="150"/>
      <c r="M93" s="150"/>
      <c r="N93" s="150"/>
      <c r="O93" s="150"/>
      <c r="P93" s="151"/>
    </row>
    <row r="94" spans="12:16" x14ac:dyDescent="0.2">
      <c r="L94" s="150"/>
      <c r="M94" s="150"/>
      <c r="N94" s="150"/>
      <c r="O94" s="150"/>
      <c r="P94" s="151"/>
    </row>
    <row r="95" spans="12:16" x14ac:dyDescent="0.2">
      <c r="L95" s="150"/>
      <c r="M95" s="150"/>
      <c r="N95" s="150"/>
      <c r="O95" s="150"/>
      <c r="P95" s="151"/>
    </row>
    <row r="96" spans="12:16" x14ac:dyDescent="0.2">
      <c r="L96" s="150"/>
      <c r="M96" s="150"/>
      <c r="N96" s="150"/>
      <c r="O96" s="150"/>
      <c r="P96" s="151"/>
    </row>
    <row r="97" spans="12:16" x14ac:dyDescent="0.2">
      <c r="L97" s="150"/>
      <c r="M97" s="150"/>
      <c r="N97" s="150"/>
      <c r="O97" s="150"/>
      <c r="P97" s="151"/>
    </row>
    <row r="98" spans="12:16" x14ac:dyDescent="0.2">
      <c r="L98" s="150"/>
      <c r="M98" s="150"/>
      <c r="N98" s="150"/>
      <c r="O98" s="150"/>
      <c r="P98" s="151"/>
    </row>
    <row r="99" spans="12:16" x14ac:dyDescent="0.2">
      <c r="L99" s="150"/>
      <c r="M99" s="150"/>
      <c r="N99" s="150"/>
      <c r="O99" s="150"/>
      <c r="P99" s="151"/>
    </row>
    <row r="100" spans="12:16" x14ac:dyDescent="0.2">
      <c r="L100" s="150"/>
      <c r="M100" s="150"/>
      <c r="N100" s="150"/>
      <c r="O100" s="150"/>
      <c r="P100" s="151"/>
    </row>
    <row r="101" spans="12:16" x14ac:dyDescent="0.2">
      <c r="L101" s="150"/>
      <c r="M101" s="150"/>
      <c r="N101" s="150"/>
      <c r="O101" s="150"/>
      <c r="P101" s="151"/>
    </row>
    <row r="102" spans="12:16" x14ac:dyDescent="0.2">
      <c r="L102" s="150"/>
      <c r="M102" s="150"/>
      <c r="N102" s="150"/>
      <c r="O102" s="150"/>
      <c r="P102" s="151"/>
    </row>
    <row r="103" spans="12:16" x14ac:dyDescent="0.2">
      <c r="L103" s="150"/>
      <c r="M103" s="150"/>
      <c r="N103" s="150"/>
      <c r="O103" s="150"/>
      <c r="P103" s="151"/>
    </row>
    <row r="104" spans="12:16" x14ac:dyDescent="0.2">
      <c r="L104" s="150"/>
      <c r="M104" s="150"/>
      <c r="N104" s="150"/>
      <c r="O104" s="150"/>
      <c r="P104" s="151"/>
    </row>
    <row r="105" spans="12:16" x14ac:dyDescent="0.2">
      <c r="L105" s="150"/>
      <c r="M105" s="150"/>
      <c r="N105" s="150"/>
      <c r="O105" s="150"/>
      <c r="P105" s="151"/>
    </row>
    <row r="106" spans="12:16" x14ac:dyDescent="0.2">
      <c r="L106" s="150"/>
      <c r="M106" s="150"/>
      <c r="N106" s="150"/>
      <c r="O106" s="150"/>
      <c r="P106" s="151"/>
    </row>
    <row r="107" spans="12:16" x14ac:dyDescent="0.2">
      <c r="L107" s="150"/>
      <c r="M107" s="150"/>
      <c r="N107" s="150"/>
      <c r="O107" s="150"/>
      <c r="P107" s="151"/>
    </row>
    <row r="108" spans="12:16" x14ac:dyDescent="0.2">
      <c r="L108" s="150"/>
      <c r="M108" s="150"/>
      <c r="N108" s="150"/>
      <c r="O108" s="150"/>
      <c r="P108" s="151"/>
    </row>
    <row r="109" spans="12:16" x14ac:dyDescent="0.2">
      <c r="L109" s="150"/>
      <c r="M109" s="150"/>
      <c r="N109" s="150"/>
      <c r="O109" s="150"/>
      <c r="P109" s="151"/>
    </row>
    <row r="110" spans="12:16" x14ac:dyDescent="0.2">
      <c r="L110" s="150"/>
      <c r="M110" s="150"/>
      <c r="N110" s="150"/>
      <c r="O110" s="150"/>
      <c r="P110" s="151"/>
    </row>
    <row r="111" spans="12:16" x14ac:dyDescent="0.2">
      <c r="L111" s="150"/>
      <c r="M111" s="150"/>
      <c r="N111" s="150"/>
      <c r="O111" s="150"/>
      <c r="P111" s="151"/>
    </row>
    <row r="112" spans="12:16" x14ac:dyDescent="0.2">
      <c r="L112" s="150"/>
      <c r="M112" s="150"/>
      <c r="N112" s="150"/>
      <c r="O112" s="150"/>
      <c r="P112" s="151"/>
    </row>
    <row r="113" spans="12:16" x14ac:dyDescent="0.2">
      <c r="L113" s="150"/>
      <c r="M113" s="150"/>
      <c r="N113" s="150"/>
      <c r="O113" s="150"/>
      <c r="P113" s="151"/>
    </row>
    <row r="114" spans="12:16" x14ac:dyDescent="0.2">
      <c r="L114" s="150"/>
      <c r="M114" s="150"/>
      <c r="N114" s="150"/>
      <c r="O114" s="150"/>
      <c r="P114" s="151"/>
    </row>
    <row r="115" spans="12:16" x14ac:dyDescent="0.2">
      <c r="L115" s="150"/>
      <c r="M115" s="150"/>
      <c r="N115" s="150"/>
      <c r="O115" s="150"/>
      <c r="P115" s="151"/>
    </row>
    <row r="116" spans="12:16" x14ac:dyDescent="0.2">
      <c r="L116" s="150"/>
      <c r="M116" s="150"/>
      <c r="N116" s="150"/>
      <c r="O116" s="150"/>
      <c r="P116" s="151"/>
    </row>
    <row r="117" spans="12:16" x14ac:dyDescent="0.2">
      <c r="L117" s="150"/>
      <c r="M117" s="150"/>
      <c r="N117" s="150"/>
      <c r="O117" s="150"/>
      <c r="P117" s="151"/>
    </row>
    <row r="118" spans="12:16" x14ac:dyDescent="0.2">
      <c r="L118" s="150"/>
      <c r="M118" s="150"/>
      <c r="N118" s="150"/>
      <c r="O118" s="150"/>
      <c r="P118" s="151"/>
    </row>
    <row r="119" spans="12:16" x14ac:dyDescent="0.2">
      <c r="L119" s="150"/>
      <c r="M119" s="150"/>
      <c r="N119" s="150"/>
      <c r="O119" s="150"/>
      <c r="P119" s="151"/>
    </row>
    <row r="120" spans="12:16" x14ac:dyDescent="0.2">
      <c r="L120" s="150"/>
      <c r="M120" s="150"/>
      <c r="N120" s="150"/>
      <c r="O120" s="150"/>
      <c r="P120" s="151"/>
    </row>
    <row r="121" spans="12:16" x14ac:dyDescent="0.2">
      <c r="L121" s="150"/>
      <c r="M121" s="150"/>
      <c r="N121" s="150"/>
      <c r="O121" s="150"/>
      <c r="P121" s="151"/>
    </row>
    <row r="122" spans="12:16" x14ac:dyDescent="0.2">
      <c r="L122" s="150"/>
      <c r="M122" s="150"/>
      <c r="N122" s="150"/>
      <c r="O122" s="150"/>
      <c r="P122" s="151"/>
    </row>
    <row r="123" spans="12:16" x14ac:dyDescent="0.2">
      <c r="L123" s="150"/>
      <c r="M123" s="150"/>
      <c r="N123" s="150"/>
      <c r="O123" s="150"/>
      <c r="P123" s="151"/>
    </row>
    <row r="124" spans="12:16" x14ac:dyDescent="0.2">
      <c r="L124" s="150"/>
      <c r="M124" s="150"/>
      <c r="N124" s="150"/>
      <c r="O124" s="150"/>
      <c r="P124" s="151"/>
    </row>
    <row r="125" spans="12:16" x14ac:dyDescent="0.2">
      <c r="L125" s="150"/>
      <c r="M125" s="150"/>
      <c r="N125" s="150"/>
      <c r="O125" s="150"/>
      <c r="P125" s="151"/>
    </row>
    <row r="126" spans="12:16" x14ac:dyDescent="0.2">
      <c r="L126" s="150"/>
      <c r="M126" s="150"/>
      <c r="N126" s="150"/>
      <c r="O126" s="150"/>
      <c r="P126" s="151"/>
    </row>
    <row r="127" spans="12:16" x14ac:dyDescent="0.2">
      <c r="L127" s="150"/>
      <c r="M127" s="150"/>
      <c r="N127" s="150"/>
      <c r="O127" s="150"/>
      <c r="P127" s="151"/>
    </row>
    <row r="128" spans="12:16" x14ac:dyDescent="0.2">
      <c r="L128" s="150"/>
      <c r="M128" s="150"/>
      <c r="N128" s="150"/>
      <c r="O128" s="150"/>
      <c r="P128" s="151"/>
    </row>
    <row r="129" spans="12:16" x14ac:dyDescent="0.2">
      <c r="L129" s="150"/>
      <c r="M129" s="150"/>
      <c r="N129" s="150"/>
      <c r="O129" s="150"/>
      <c r="P129" s="151"/>
    </row>
    <row r="130" spans="12:16" x14ac:dyDescent="0.2">
      <c r="L130" s="150"/>
      <c r="M130" s="150"/>
      <c r="N130" s="150"/>
      <c r="O130" s="150"/>
      <c r="P130" s="151"/>
    </row>
    <row r="131" spans="12:16" x14ac:dyDescent="0.2">
      <c r="L131" s="150"/>
      <c r="M131" s="150"/>
      <c r="N131" s="150"/>
      <c r="O131" s="150"/>
      <c r="P131" s="151"/>
    </row>
    <row r="132" spans="12:16" x14ac:dyDescent="0.2">
      <c r="L132" s="150"/>
      <c r="M132" s="150"/>
      <c r="N132" s="150"/>
      <c r="O132" s="150"/>
      <c r="P132" s="151"/>
    </row>
    <row r="133" spans="12:16" x14ac:dyDescent="0.2">
      <c r="L133" s="150"/>
      <c r="M133" s="150"/>
      <c r="N133" s="150"/>
      <c r="O133" s="150"/>
      <c r="P133" s="151"/>
    </row>
    <row r="134" spans="12:16" x14ac:dyDescent="0.2">
      <c r="L134" s="150"/>
      <c r="M134" s="150"/>
      <c r="N134" s="150"/>
      <c r="O134" s="150"/>
      <c r="P134" s="151"/>
    </row>
    <row r="135" spans="12:16" x14ac:dyDescent="0.2">
      <c r="L135" s="150"/>
      <c r="M135" s="150"/>
      <c r="N135" s="150"/>
      <c r="O135" s="150"/>
      <c r="P135" s="151"/>
    </row>
    <row r="136" spans="12:16" x14ac:dyDescent="0.2">
      <c r="L136" s="150"/>
      <c r="M136" s="150"/>
      <c r="N136" s="150"/>
      <c r="O136" s="150"/>
      <c r="P136" s="151"/>
    </row>
    <row r="137" spans="12:16" x14ac:dyDescent="0.2">
      <c r="L137" s="150"/>
      <c r="M137" s="150"/>
      <c r="N137" s="150"/>
      <c r="O137" s="150"/>
      <c r="P137" s="151"/>
    </row>
    <row r="138" spans="12:16" x14ac:dyDescent="0.2">
      <c r="L138" s="150"/>
      <c r="M138" s="150"/>
      <c r="N138" s="150"/>
      <c r="O138" s="150"/>
      <c r="P138" s="151"/>
    </row>
    <row r="139" spans="12:16" x14ac:dyDescent="0.2">
      <c r="L139" s="150"/>
      <c r="M139" s="150"/>
      <c r="N139" s="150"/>
      <c r="O139" s="150"/>
      <c r="P139" s="151"/>
    </row>
    <row r="140" spans="12:16" x14ac:dyDescent="0.2">
      <c r="L140" s="150"/>
      <c r="M140" s="150"/>
      <c r="N140" s="150"/>
      <c r="O140" s="150"/>
      <c r="P140" s="151"/>
    </row>
    <row r="141" spans="12:16" x14ac:dyDescent="0.2">
      <c r="L141" s="150"/>
      <c r="M141" s="150"/>
      <c r="N141" s="150"/>
      <c r="O141" s="150"/>
      <c r="P141" s="151"/>
    </row>
    <row r="142" spans="12:16" x14ac:dyDescent="0.2">
      <c r="L142" s="150"/>
      <c r="M142" s="150"/>
      <c r="N142" s="150"/>
      <c r="O142" s="150"/>
      <c r="P142" s="151"/>
    </row>
    <row r="143" spans="12:16" x14ac:dyDescent="0.2">
      <c r="L143" s="150"/>
      <c r="M143" s="150"/>
      <c r="N143" s="150"/>
      <c r="O143" s="150"/>
      <c r="P143" s="151"/>
    </row>
    <row r="144" spans="12:16" x14ac:dyDescent="0.2">
      <c r="L144" s="150"/>
      <c r="M144" s="150"/>
      <c r="N144" s="150"/>
      <c r="O144" s="150"/>
      <c r="P144" s="151"/>
    </row>
    <row r="145" spans="12:16" x14ac:dyDescent="0.2">
      <c r="L145" s="150"/>
      <c r="M145" s="150"/>
      <c r="N145" s="150"/>
      <c r="O145" s="150"/>
      <c r="P145" s="151"/>
    </row>
    <row r="146" spans="12:16" x14ac:dyDescent="0.2">
      <c r="L146" s="150"/>
      <c r="M146" s="150"/>
      <c r="N146" s="150"/>
      <c r="O146" s="150"/>
      <c r="P146" s="151"/>
    </row>
    <row r="147" spans="12:16" x14ac:dyDescent="0.2">
      <c r="L147" s="150"/>
      <c r="M147" s="150"/>
      <c r="N147" s="150"/>
      <c r="O147" s="150"/>
      <c r="P147" s="151"/>
    </row>
    <row r="148" spans="12:16" x14ac:dyDescent="0.2">
      <c r="L148" s="150"/>
      <c r="M148" s="150"/>
      <c r="N148" s="150"/>
      <c r="O148" s="150"/>
      <c r="P148" s="151"/>
    </row>
    <row r="149" spans="12:16" x14ac:dyDescent="0.2">
      <c r="L149" s="150"/>
      <c r="M149" s="150"/>
      <c r="N149" s="150"/>
      <c r="O149" s="150"/>
      <c r="P149" s="151"/>
    </row>
    <row r="150" spans="12:16" x14ac:dyDescent="0.2">
      <c r="L150" s="150"/>
      <c r="M150" s="150"/>
      <c r="N150" s="150"/>
      <c r="O150" s="150"/>
      <c r="P150" s="151"/>
    </row>
    <row r="151" spans="12:16" x14ac:dyDescent="0.2">
      <c r="L151" s="150"/>
      <c r="M151" s="150"/>
      <c r="N151" s="150"/>
      <c r="O151" s="150"/>
      <c r="P151" s="151"/>
    </row>
    <row r="152" spans="12:16" x14ac:dyDescent="0.2">
      <c r="L152" s="150"/>
      <c r="M152" s="150"/>
      <c r="N152" s="150"/>
      <c r="O152" s="150"/>
      <c r="P152" s="151"/>
    </row>
    <row r="153" spans="12:16" x14ac:dyDescent="0.2">
      <c r="L153" s="150"/>
      <c r="M153" s="150"/>
      <c r="N153" s="150"/>
      <c r="O153" s="150"/>
      <c r="P153" s="151"/>
    </row>
    <row r="154" spans="12:16" x14ac:dyDescent="0.2">
      <c r="L154" s="150"/>
      <c r="M154" s="150"/>
      <c r="N154" s="150"/>
      <c r="O154" s="150"/>
      <c r="P154" s="151"/>
    </row>
    <row r="155" spans="12:16" x14ac:dyDescent="0.2">
      <c r="L155" s="150"/>
      <c r="M155" s="150"/>
      <c r="N155" s="150"/>
      <c r="O155" s="150"/>
      <c r="P155" s="151"/>
    </row>
    <row r="156" spans="12:16" x14ac:dyDescent="0.2">
      <c r="L156" s="150"/>
      <c r="M156" s="150"/>
      <c r="N156" s="150"/>
      <c r="O156" s="150"/>
      <c r="P156" s="151"/>
    </row>
    <row r="157" spans="12:16" x14ac:dyDescent="0.2">
      <c r="L157" s="150"/>
      <c r="M157" s="150"/>
      <c r="N157" s="150"/>
      <c r="O157" s="150"/>
      <c r="P157" s="151"/>
    </row>
    <row r="158" spans="12:16" x14ac:dyDescent="0.2">
      <c r="L158" s="150"/>
      <c r="M158" s="150"/>
      <c r="N158" s="150"/>
      <c r="O158" s="150"/>
      <c r="P158" s="151"/>
    </row>
    <row r="159" spans="12:16" x14ac:dyDescent="0.2">
      <c r="L159" s="150"/>
      <c r="M159" s="150"/>
      <c r="N159" s="150"/>
      <c r="O159" s="150"/>
      <c r="P159" s="151"/>
    </row>
    <row r="160" spans="12:16" x14ac:dyDescent="0.2">
      <c r="L160" s="150"/>
      <c r="M160" s="150"/>
      <c r="N160" s="150"/>
      <c r="O160" s="150"/>
      <c r="P160" s="151"/>
    </row>
    <row r="161" spans="12:16" x14ac:dyDescent="0.2">
      <c r="L161" s="150"/>
      <c r="M161" s="150"/>
      <c r="N161" s="150"/>
      <c r="O161" s="150"/>
      <c r="P161" s="151"/>
    </row>
    <row r="162" spans="12:16" x14ac:dyDescent="0.2">
      <c r="L162" s="150"/>
      <c r="M162" s="150"/>
      <c r="N162" s="150"/>
      <c r="O162" s="150"/>
      <c r="P162" s="151"/>
    </row>
    <row r="163" spans="12:16" x14ac:dyDescent="0.2">
      <c r="L163" s="150"/>
      <c r="M163" s="150"/>
      <c r="N163" s="150"/>
      <c r="O163" s="150"/>
      <c r="P163" s="151"/>
    </row>
    <row r="164" spans="12:16" x14ac:dyDescent="0.2">
      <c r="L164" s="150"/>
      <c r="M164" s="150"/>
      <c r="N164" s="150"/>
      <c r="O164" s="150"/>
      <c r="P164" s="151"/>
    </row>
    <row r="165" spans="12:16" x14ac:dyDescent="0.2">
      <c r="L165" s="150"/>
      <c r="M165" s="150"/>
      <c r="N165" s="150"/>
      <c r="O165" s="150"/>
      <c r="P165" s="151"/>
    </row>
    <row r="166" spans="12:16" x14ac:dyDescent="0.2">
      <c r="L166" s="150"/>
      <c r="M166" s="150"/>
      <c r="N166" s="150"/>
      <c r="O166" s="150"/>
      <c r="P166" s="151"/>
    </row>
    <row r="167" spans="12:16" x14ac:dyDescent="0.2">
      <c r="L167" s="150"/>
      <c r="M167" s="150"/>
      <c r="N167" s="150"/>
      <c r="O167" s="150"/>
      <c r="P167" s="151"/>
    </row>
    <row r="168" spans="12:16" x14ac:dyDescent="0.2">
      <c r="L168" s="150"/>
      <c r="M168" s="150"/>
      <c r="N168" s="150"/>
      <c r="O168" s="150"/>
      <c r="P168" s="151"/>
    </row>
    <row r="169" spans="12:16" x14ac:dyDescent="0.2">
      <c r="L169" s="150"/>
      <c r="M169" s="150"/>
      <c r="N169" s="150"/>
      <c r="O169" s="150"/>
      <c r="P169" s="151"/>
    </row>
    <row r="170" spans="12:16" x14ac:dyDescent="0.2">
      <c r="L170" s="150"/>
      <c r="M170" s="150"/>
      <c r="N170" s="150"/>
      <c r="O170" s="150"/>
      <c r="P170" s="151"/>
    </row>
    <row r="171" spans="12:16" x14ac:dyDescent="0.2">
      <c r="L171" s="150"/>
      <c r="M171" s="150"/>
      <c r="N171" s="150"/>
      <c r="O171" s="150"/>
      <c r="P171" s="151"/>
    </row>
    <row r="172" spans="12:16" x14ac:dyDescent="0.2">
      <c r="L172" s="150"/>
      <c r="M172" s="150"/>
      <c r="N172" s="150"/>
      <c r="O172" s="150"/>
      <c r="P172" s="151"/>
    </row>
    <row r="173" spans="12:16" x14ac:dyDescent="0.2">
      <c r="L173" s="150"/>
      <c r="M173" s="150"/>
      <c r="N173" s="150"/>
      <c r="O173" s="150"/>
      <c r="P173" s="151"/>
    </row>
    <row r="174" spans="12:16" x14ac:dyDescent="0.2">
      <c r="L174" s="150"/>
      <c r="M174" s="150"/>
      <c r="N174" s="150"/>
      <c r="O174" s="150"/>
      <c r="P174" s="151"/>
    </row>
    <row r="175" spans="12:16" x14ac:dyDescent="0.2">
      <c r="L175" s="150"/>
      <c r="M175" s="150"/>
      <c r="N175" s="150"/>
      <c r="O175" s="150"/>
      <c r="P175" s="151"/>
    </row>
    <row r="176" spans="12:16" x14ac:dyDescent="0.2">
      <c r="L176" s="150"/>
      <c r="M176" s="150"/>
      <c r="N176" s="150"/>
      <c r="O176" s="150"/>
      <c r="P176" s="151"/>
    </row>
    <row r="177" spans="12:16" x14ac:dyDescent="0.2">
      <c r="L177" s="150"/>
      <c r="M177" s="150"/>
      <c r="N177" s="150"/>
      <c r="O177" s="150"/>
      <c r="P177" s="151"/>
    </row>
    <row r="178" spans="12:16" x14ac:dyDescent="0.2">
      <c r="L178" s="150"/>
      <c r="M178" s="150"/>
      <c r="N178" s="150"/>
      <c r="O178" s="150"/>
      <c r="P178" s="151"/>
    </row>
    <row r="179" spans="12:16" x14ac:dyDescent="0.2">
      <c r="L179" s="150"/>
      <c r="M179" s="150"/>
      <c r="N179" s="150"/>
      <c r="O179" s="150"/>
      <c r="P179" s="151"/>
    </row>
    <row r="180" spans="12:16" x14ac:dyDescent="0.2">
      <c r="L180" s="150"/>
      <c r="M180" s="150"/>
      <c r="N180" s="150"/>
      <c r="O180" s="150"/>
      <c r="P180" s="151"/>
    </row>
    <row r="181" spans="12:16" x14ac:dyDescent="0.2">
      <c r="L181" s="150"/>
      <c r="M181" s="150"/>
      <c r="N181" s="150"/>
      <c r="O181" s="150"/>
      <c r="P181" s="151"/>
    </row>
    <row r="182" spans="12:16" x14ac:dyDescent="0.2">
      <c r="L182" s="150"/>
      <c r="M182" s="150"/>
      <c r="N182" s="150"/>
      <c r="O182" s="150"/>
      <c r="P182" s="151"/>
    </row>
    <row r="183" spans="12:16" x14ac:dyDescent="0.2">
      <c r="L183" s="150"/>
      <c r="M183" s="150"/>
      <c r="N183" s="150"/>
      <c r="O183" s="150"/>
      <c r="P183" s="151"/>
    </row>
    <row r="184" spans="12:16" x14ac:dyDescent="0.2">
      <c r="L184" s="150"/>
      <c r="M184" s="150"/>
      <c r="N184" s="150"/>
      <c r="O184" s="150"/>
      <c r="P184" s="151"/>
    </row>
    <row r="185" spans="12:16" x14ac:dyDescent="0.2">
      <c r="L185" s="150"/>
      <c r="M185" s="150"/>
      <c r="N185" s="150"/>
      <c r="O185" s="150"/>
      <c r="P185" s="151"/>
    </row>
    <row r="186" spans="12:16" x14ac:dyDescent="0.2">
      <c r="L186" s="150"/>
      <c r="M186" s="150"/>
      <c r="N186" s="150"/>
      <c r="O186" s="150"/>
      <c r="P186" s="151"/>
    </row>
    <row r="187" spans="12:16" x14ac:dyDescent="0.2">
      <c r="L187" s="150"/>
      <c r="M187" s="150"/>
      <c r="N187" s="150"/>
      <c r="O187" s="150"/>
      <c r="P187" s="151"/>
    </row>
    <row r="188" spans="12:16" x14ac:dyDescent="0.2">
      <c r="L188" s="150"/>
      <c r="M188" s="150"/>
      <c r="N188" s="150"/>
      <c r="O188" s="150"/>
      <c r="P188" s="151"/>
    </row>
    <row r="189" spans="12:16" x14ac:dyDescent="0.2">
      <c r="L189" s="150"/>
      <c r="M189" s="150"/>
      <c r="N189" s="150"/>
      <c r="O189" s="150"/>
      <c r="P189" s="151"/>
    </row>
    <row r="190" spans="12:16" x14ac:dyDescent="0.2">
      <c r="L190" s="150"/>
      <c r="M190" s="150"/>
      <c r="N190" s="150"/>
      <c r="O190" s="150"/>
      <c r="P190" s="151"/>
    </row>
    <row r="191" spans="12:16" x14ac:dyDescent="0.2">
      <c r="L191" s="150"/>
      <c r="M191" s="150"/>
      <c r="N191" s="150"/>
      <c r="O191" s="150"/>
      <c r="P191" s="151"/>
    </row>
    <row r="192" spans="12:16" x14ac:dyDescent="0.2">
      <c r="L192" s="150"/>
      <c r="M192" s="150"/>
      <c r="N192" s="150"/>
      <c r="O192" s="150"/>
      <c r="P192" s="151"/>
    </row>
    <row r="193" spans="12:16" x14ac:dyDescent="0.2">
      <c r="L193" s="150"/>
      <c r="M193" s="150"/>
      <c r="N193" s="150"/>
      <c r="O193" s="150"/>
      <c r="P193" s="151"/>
    </row>
    <row r="194" spans="12:16" x14ac:dyDescent="0.2">
      <c r="L194" s="150"/>
      <c r="M194" s="150"/>
      <c r="N194" s="150"/>
      <c r="O194" s="150"/>
      <c r="P194" s="151"/>
    </row>
    <row r="195" spans="12:16" x14ac:dyDescent="0.2">
      <c r="L195" s="150"/>
      <c r="M195" s="150"/>
      <c r="N195" s="150"/>
      <c r="O195" s="150"/>
      <c r="P195" s="151"/>
    </row>
    <row r="196" spans="12:16" x14ac:dyDescent="0.2">
      <c r="L196" s="150"/>
      <c r="M196" s="150"/>
      <c r="N196" s="150"/>
      <c r="O196" s="150"/>
      <c r="P196" s="151"/>
    </row>
    <row r="197" spans="12:16" x14ac:dyDescent="0.2">
      <c r="L197" s="150"/>
      <c r="M197" s="150"/>
      <c r="N197" s="150"/>
      <c r="O197" s="150"/>
      <c r="P197" s="151"/>
    </row>
    <row r="198" spans="12:16" x14ac:dyDescent="0.2">
      <c r="L198" s="150"/>
      <c r="M198" s="150"/>
      <c r="N198" s="150"/>
      <c r="O198" s="150"/>
      <c r="P198" s="151"/>
    </row>
    <row r="199" spans="12:16" x14ac:dyDescent="0.2">
      <c r="L199" s="150"/>
      <c r="M199" s="150"/>
      <c r="N199" s="150"/>
      <c r="O199" s="150"/>
      <c r="P199" s="151"/>
    </row>
    <row r="200" spans="12:16" x14ac:dyDescent="0.2">
      <c r="L200" s="150"/>
      <c r="M200" s="150"/>
      <c r="N200" s="150"/>
      <c r="O200" s="150"/>
      <c r="P200" s="151"/>
    </row>
    <row r="201" spans="12:16" x14ac:dyDescent="0.2">
      <c r="L201" s="150"/>
      <c r="M201" s="150"/>
      <c r="N201" s="150"/>
      <c r="O201" s="150"/>
      <c r="P201" s="151"/>
    </row>
    <row r="202" spans="12:16" x14ac:dyDescent="0.2">
      <c r="L202" s="150"/>
      <c r="M202" s="150"/>
      <c r="N202" s="150"/>
      <c r="O202" s="150"/>
      <c r="P202" s="151"/>
    </row>
    <row r="203" spans="12:16" x14ac:dyDescent="0.2">
      <c r="L203" s="150"/>
      <c r="M203" s="150"/>
      <c r="N203" s="150"/>
      <c r="O203" s="150"/>
      <c r="P203" s="151"/>
    </row>
    <row r="204" spans="12:16" x14ac:dyDescent="0.2">
      <c r="L204" s="150"/>
      <c r="M204" s="150"/>
      <c r="N204" s="150"/>
      <c r="O204" s="150"/>
      <c r="P204" s="151"/>
    </row>
    <row r="205" spans="12:16" x14ac:dyDescent="0.2">
      <c r="L205" s="150"/>
      <c r="M205" s="150"/>
      <c r="N205" s="150"/>
      <c r="O205" s="150"/>
      <c r="P205" s="151"/>
    </row>
    <row r="206" spans="12:16" x14ac:dyDescent="0.2">
      <c r="L206" s="150"/>
      <c r="M206" s="150"/>
      <c r="N206" s="150"/>
      <c r="O206" s="150"/>
      <c r="P206" s="151"/>
    </row>
    <row r="207" spans="12:16" x14ac:dyDescent="0.2">
      <c r="L207" s="150"/>
      <c r="M207" s="150"/>
      <c r="N207" s="150"/>
      <c r="O207" s="150"/>
      <c r="P207" s="151"/>
    </row>
    <row r="208" spans="12:16" x14ac:dyDescent="0.2">
      <c r="L208" s="150"/>
      <c r="M208" s="150"/>
      <c r="N208" s="150"/>
      <c r="O208" s="150"/>
      <c r="P208" s="151"/>
    </row>
    <row r="209" spans="12:16" x14ac:dyDescent="0.2">
      <c r="L209" s="150"/>
      <c r="M209" s="150"/>
      <c r="N209" s="150"/>
      <c r="O209" s="150"/>
      <c r="P209" s="151"/>
    </row>
    <row r="210" spans="12:16" x14ac:dyDescent="0.2">
      <c r="L210" s="150"/>
      <c r="M210" s="150"/>
      <c r="N210" s="150"/>
      <c r="O210" s="150"/>
      <c r="P210" s="151"/>
    </row>
    <row r="211" spans="12:16" x14ac:dyDescent="0.2">
      <c r="L211" s="150"/>
      <c r="M211" s="150"/>
      <c r="N211" s="150"/>
      <c r="O211" s="150"/>
      <c r="P211" s="151"/>
    </row>
    <row r="212" spans="12:16" x14ac:dyDescent="0.2">
      <c r="L212" s="150"/>
      <c r="M212" s="150"/>
      <c r="N212" s="150"/>
      <c r="O212" s="150"/>
      <c r="P212" s="151"/>
    </row>
    <row r="213" spans="12:16" x14ac:dyDescent="0.2">
      <c r="L213" s="150"/>
      <c r="M213" s="150"/>
      <c r="N213" s="150"/>
      <c r="O213" s="150"/>
      <c r="P213" s="151"/>
    </row>
    <row r="214" spans="12:16" x14ac:dyDescent="0.2">
      <c r="L214" s="150"/>
      <c r="M214" s="150"/>
      <c r="N214" s="150"/>
      <c r="O214" s="150"/>
      <c r="P214" s="151"/>
    </row>
    <row r="215" spans="12:16" x14ac:dyDescent="0.2">
      <c r="L215" s="150"/>
      <c r="M215" s="150"/>
      <c r="N215" s="150"/>
      <c r="O215" s="150"/>
      <c r="P215" s="151"/>
    </row>
    <row r="216" spans="12:16" x14ac:dyDescent="0.2">
      <c r="L216" s="150"/>
      <c r="M216" s="150"/>
      <c r="N216" s="150"/>
      <c r="O216" s="150"/>
      <c r="P216" s="151"/>
    </row>
    <row r="217" spans="12:16" x14ac:dyDescent="0.2">
      <c r="L217" s="150"/>
      <c r="M217" s="150"/>
      <c r="N217" s="150"/>
      <c r="O217" s="150"/>
      <c r="P217" s="151"/>
    </row>
    <row r="218" spans="12:16" x14ac:dyDescent="0.2">
      <c r="L218" s="150"/>
      <c r="M218" s="150"/>
      <c r="N218" s="150"/>
      <c r="O218" s="150"/>
      <c r="P218" s="151"/>
    </row>
    <row r="219" spans="12:16" x14ac:dyDescent="0.2">
      <c r="L219" s="150"/>
      <c r="M219" s="150"/>
      <c r="N219" s="150"/>
      <c r="O219" s="150"/>
      <c r="P219" s="151"/>
    </row>
    <row r="220" spans="12:16" x14ac:dyDescent="0.2">
      <c r="L220" s="150"/>
      <c r="M220" s="150"/>
      <c r="N220" s="150"/>
      <c r="O220" s="150"/>
      <c r="P220" s="151"/>
    </row>
    <row r="221" spans="12:16" x14ac:dyDescent="0.2">
      <c r="L221" s="150"/>
      <c r="M221" s="150"/>
      <c r="N221" s="150"/>
      <c r="O221" s="150"/>
      <c r="P221" s="151"/>
    </row>
    <row r="222" spans="12:16" x14ac:dyDescent="0.2">
      <c r="L222" s="150"/>
      <c r="M222" s="150"/>
      <c r="N222" s="150"/>
      <c r="O222" s="150"/>
      <c r="P222" s="151"/>
    </row>
    <row r="223" spans="12:16" x14ac:dyDescent="0.2">
      <c r="L223" s="150"/>
      <c r="M223" s="150"/>
      <c r="N223" s="150"/>
      <c r="O223" s="150"/>
      <c r="P223" s="151"/>
    </row>
    <row r="224" spans="12:16" x14ac:dyDescent="0.2">
      <c r="L224" s="150"/>
      <c r="M224" s="150"/>
      <c r="N224" s="150"/>
      <c r="O224" s="150"/>
      <c r="P224" s="151"/>
    </row>
    <row r="225" spans="12:16" x14ac:dyDescent="0.2">
      <c r="L225" s="150"/>
      <c r="M225" s="150"/>
      <c r="N225" s="150"/>
      <c r="O225" s="150"/>
      <c r="P225" s="151"/>
    </row>
    <row r="226" spans="12:16" x14ac:dyDescent="0.2">
      <c r="L226" s="150"/>
      <c r="M226" s="150"/>
      <c r="N226" s="150"/>
      <c r="O226" s="150"/>
      <c r="P226" s="151"/>
    </row>
    <row r="227" spans="12:16" x14ac:dyDescent="0.2">
      <c r="L227" s="150"/>
      <c r="M227" s="150"/>
      <c r="N227" s="150"/>
      <c r="O227" s="150"/>
      <c r="P227" s="151"/>
    </row>
    <row r="228" spans="12:16" x14ac:dyDescent="0.2">
      <c r="L228" s="150"/>
      <c r="M228" s="150"/>
      <c r="N228" s="150"/>
      <c r="O228" s="150"/>
      <c r="P228" s="151"/>
    </row>
    <row r="229" spans="12:16" x14ac:dyDescent="0.2">
      <c r="L229" s="150"/>
      <c r="M229" s="150"/>
      <c r="N229" s="150"/>
      <c r="O229" s="150"/>
      <c r="P229" s="151"/>
    </row>
    <row r="230" spans="12:16" x14ac:dyDescent="0.2">
      <c r="L230" s="150"/>
      <c r="M230" s="150"/>
      <c r="N230" s="150"/>
      <c r="O230" s="150"/>
      <c r="P230" s="151"/>
    </row>
    <row r="231" spans="12:16" x14ac:dyDescent="0.2">
      <c r="L231" s="150"/>
      <c r="M231" s="150"/>
      <c r="N231" s="150"/>
      <c r="O231" s="150"/>
      <c r="P231" s="151"/>
    </row>
    <row r="232" spans="12:16" x14ac:dyDescent="0.2">
      <c r="L232" s="150"/>
      <c r="M232" s="150"/>
      <c r="N232" s="150"/>
      <c r="O232" s="150"/>
      <c r="P232" s="151"/>
    </row>
    <row r="233" spans="12:16" x14ac:dyDescent="0.2">
      <c r="L233" s="150"/>
      <c r="M233" s="150"/>
      <c r="N233" s="150"/>
      <c r="O233" s="150"/>
      <c r="P233" s="151"/>
    </row>
    <row r="234" spans="12:16" x14ac:dyDescent="0.2">
      <c r="L234" s="150"/>
      <c r="M234" s="150"/>
      <c r="N234" s="150"/>
      <c r="O234" s="150"/>
      <c r="P234" s="151"/>
    </row>
    <row r="235" spans="12:16" x14ac:dyDescent="0.2">
      <c r="L235" s="150"/>
      <c r="M235" s="150"/>
      <c r="N235" s="150"/>
      <c r="O235" s="150"/>
      <c r="P235" s="151"/>
    </row>
    <row r="236" spans="12:16" x14ac:dyDescent="0.2">
      <c r="L236" s="150"/>
      <c r="M236" s="150"/>
      <c r="N236" s="150"/>
      <c r="O236" s="150"/>
      <c r="P236" s="151"/>
    </row>
    <row r="237" spans="12:16" x14ac:dyDescent="0.2">
      <c r="L237" s="150"/>
      <c r="M237" s="150"/>
      <c r="N237" s="150"/>
      <c r="O237" s="150"/>
      <c r="P237" s="151"/>
    </row>
    <row r="238" spans="12:16" x14ac:dyDescent="0.2">
      <c r="L238" s="150"/>
      <c r="M238" s="150"/>
      <c r="N238" s="150"/>
      <c r="O238" s="150"/>
      <c r="P238" s="151"/>
    </row>
    <row r="239" spans="12:16" x14ac:dyDescent="0.2">
      <c r="L239" s="150"/>
      <c r="M239" s="150"/>
      <c r="N239" s="150"/>
      <c r="O239" s="150"/>
      <c r="P239" s="151"/>
    </row>
    <row r="240" spans="12:16" x14ac:dyDescent="0.2">
      <c r="L240" s="150"/>
      <c r="M240" s="150"/>
      <c r="N240" s="150"/>
      <c r="O240" s="150"/>
      <c r="P240" s="151"/>
    </row>
    <row r="241" spans="12:16" x14ac:dyDescent="0.2">
      <c r="L241" s="150"/>
      <c r="M241" s="150"/>
      <c r="N241" s="150"/>
      <c r="O241" s="150"/>
      <c r="P241" s="151"/>
    </row>
    <row r="242" spans="12:16" x14ac:dyDescent="0.2">
      <c r="L242" s="150"/>
      <c r="M242" s="150"/>
      <c r="N242" s="150"/>
      <c r="O242" s="150"/>
      <c r="P242" s="151"/>
    </row>
    <row r="243" spans="12:16" x14ac:dyDescent="0.2">
      <c r="L243" s="150"/>
      <c r="M243" s="150"/>
      <c r="N243" s="150"/>
      <c r="O243" s="150"/>
      <c r="P243" s="151"/>
    </row>
    <row r="244" spans="12:16" x14ac:dyDescent="0.2">
      <c r="L244" s="150"/>
      <c r="M244" s="150"/>
      <c r="N244" s="150"/>
      <c r="O244" s="150"/>
      <c r="P244" s="151"/>
    </row>
    <row r="245" spans="12:16" x14ac:dyDescent="0.2">
      <c r="L245" s="150"/>
      <c r="M245" s="150"/>
      <c r="N245" s="150"/>
      <c r="O245" s="150"/>
      <c r="P245" s="151"/>
    </row>
    <row r="246" spans="12:16" x14ac:dyDescent="0.2">
      <c r="L246" s="150"/>
      <c r="M246" s="150"/>
      <c r="N246" s="150"/>
      <c r="O246" s="150"/>
      <c r="P246" s="151"/>
    </row>
    <row r="247" spans="12:16" x14ac:dyDescent="0.2">
      <c r="L247" s="150"/>
      <c r="M247" s="150"/>
      <c r="N247" s="150"/>
      <c r="O247" s="150"/>
      <c r="P247" s="151"/>
    </row>
    <row r="248" spans="12:16" x14ac:dyDescent="0.2">
      <c r="L248" s="150"/>
      <c r="M248" s="150"/>
      <c r="N248" s="150"/>
      <c r="O248" s="150"/>
      <c r="P248" s="151"/>
    </row>
    <row r="249" spans="12:16" x14ac:dyDescent="0.2">
      <c r="L249" s="150"/>
      <c r="M249" s="150"/>
      <c r="N249" s="150"/>
      <c r="O249" s="150"/>
      <c r="P249" s="151"/>
    </row>
    <row r="250" spans="12:16" x14ac:dyDescent="0.2">
      <c r="L250" s="150"/>
      <c r="M250" s="150"/>
      <c r="N250" s="150"/>
      <c r="O250" s="150"/>
      <c r="P250" s="151"/>
    </row>
    <row r="251" spans="12:16" x14ac:dyDescent="0.2">
      <c r="L251" s="150"/>
      <c r="M251" s="150"/>
      <c r="N251" s="150"/>
      <c r="O251" s="150"/>
      <c r="P251" s="151"/>
    </row>
    <row r="252" spans="12:16" x14ac:dyDescent="0.2">
      <c r="L252" s="150"/>
      <c r="M252" s="150"/>
      <c r="N252" s="150"/>
      <c r="O252" s="150"/>
      <c r="P252" s="151"/>
    </row>
    <row r="253" spans="12:16" x14ac:dyDescent="0.2">
      <c r="L253" s="150"/>
      <c r="M253" s="150"/>
      <c r="N253" s="150"/>
      <c r="O253" s="150"/>
      <c r="P253" s="151"/>
    </row>
    <row r="254" spans="12:16" x14ac:dyDescent="0.2">
      <c r="L254" s="150"/>
      <c r="M254" s="150"/>
      <c r="N254" s="150"/>
      <c r="O254" s="150"/>
      <c r="P254" s="151"/>
    </row>
    <row r="255" spans="12:16" x14ac:dyDescent="0.2">
      <c r="L255" s="150"/>
      <c r="M255" s="150"/>
      <c r="N255" s="150"/>
      <c r="O255" s="150"/>
      <c r="P255" s="151"/>
    </row>
    <row r="256" spans="12:16" x14ac:dyDescent="0.2">
      <c r="L256" s="150"/>
      <c r="M256" s="150"/>
      <c r="N256" s="150"/>
      <c r="O256" s="150"/>
      <c r="P256" s="151"/>
    </row>
    <row r="257" spans="12:16" x14ac:dyDescent="0.2">
      <c r="L257" s="150"/>
      <c r="M257" s="150"/>
      <c r="N257" s="150"/>
      <c r="O257" s="150"/>
      <c r="P257" s="151"/>
    </row>
    <row r="258" spans="12:16" x14ac:dyDescent="0.2">
      <c r="L258" s="150"/>
      <c r="M258" s="150"/>
      <c r="N258" s="150"/>
      <c r="O258" s="150"/>
      <c r="P258" s="151"/>
    </row>
    <row r="259" spans="12:16" x14ac:dyDescent="0.2">
      <c r="L259" s="150"/>
      <c r="M259" s="150"/>
      <c r="N259" s="150"/>
      <c r="O259" s="150"/>
      <c r="P259" s="151"/>
    </row>
    <row r="260" spans="12:16" x14ac:dyDescent="0.2">
      <c r="L260" s="150"/>
      <c r="M260" s="150"/>
      <c r="N260" s="150"/>
      <c r="O260" s="150"/>
      <c r="P260" s="151"/>
    </row>
    <row r="261" spans="12:16" x14ac:dyDescent="0.2">
      <c r="L261" s="150"/>
      <c r="M261" s="150"/>
      <c r="N261" s="150"/>
      <c r="O261" s="150"/>
      <c r="P261" s="151"/>
    </row>
    <row r="262" spans="12:16" x14ac:dyDescent="0.2">
      <c r="L262" s="150"/>
      <c r="M262" s="150"/>
      <c r="N262" s="150"/>
      <c r="O262" s="150"/>
      <c r="P262" s="151"/>
    </row>
    <row r="263" spans="12:16" x14ac:dyDescent="0.2">
      <c r="L263" s="150"/>
      <c r="M263" s="150"/>
      <c r="N263" s="150"/>
      <c r="O263" s="150"/>
      <c r="P263" s="151"/>
    </row>
    <row r="264" spans="12:16" x14ac:dyDescent="0.2">
      <c r="L264" s="150"/>
      <c r="M264" s="150"/>
      <c r="N264" s="150"/>
      <c r="O264" s="150"/>
      <c r="P264" s="151"/>
    </row>
    <row r="265" spans="12:16" x14ac:dyDescent="0.2">
      <c r="L265" s="150"/>
      <c r="M265" s="150"/>
      <c r="N265" s="150"/>
      <c r="O265" s="150"/>
      <c r="P265" s="151"/>
    </row>
    <row r="266" spans="12:16" x14ac:dyDescent="0.2">
      <c r="L266" s="150"/>
      <c r="M266" s="150"/>
      <c r="N266" s="150"/>
      <c r="O266" s="150"/>
      <c r="P266" s="151"/>
    </row>
    <row r="267" spans="12:16" x14ac:dyDescent="0.2">
      <c r="L267" s="150"/>
      <c r="M267" s="150"/>
      <c r="N267" s="150"/>
      <c r="O267" s="150"/>
      <c r="P267" s="151"/>
    </row>
    <row r="268" spans="12:16" x14ac:dyDescent="0.2">
      <c r="L268" s="150"/>
      <c r="M268" s="150"/>
      <c r="N268" s="150"/>
      <c r="O268" s="150"/>
      <c r="P268" s="151"/>
    </row>
    <row r="269" spans="12:16" x14ac:dyDescent="0.2">
      <c r="L269" s="150"/>
      <c r="M269" s="150"/>
      <c r="N269" s="150"/>
      <c r="O269" s="150"/>
      <c r="P269" s="151"/>
    </row>
    <row r="270" spans="12:16" x14ac:dyDescent="0.2">
      <c r="L270" s="150"/>
      <c r="M270" s="150"/>
      <c r="N270" s="150"/>
      <c r="O270" s="150"/>
      <c r="P270" s="151"/>
    </row>
    <row r="271" spans="12:16" x14ac:dyDescent="0.2">
      <c r="L271" s="150"/>
      <c r="M271" s="150"/>
      <c r="N271" s="150"/>
      <c r="O271" s="150"/>
      <c r="P271" s="151"/>
    </row>
    <row r="272" spans="12:16" x14ac:dyDescent="0.2">
      <c r="L272" s="150"/>
      <c r="M272" s="150"/>
      <c r="N272" s="150"/>
      <c r="O272" s="150"/>
      <c r="P272" s="151"/>
    </row>
    <row r="273" spans="12:16" x14ac:dyDescent="0.2">
      <c r="L273" s="150"/>
      <c r="M273" s="150"/>
      <c r="N273" s="150"/>
      <c r="O273" s="150"/>
      <c r="P273" s="151"/>
    </row>
    <row r="274" spans="12:16" x14ac:dyDescent="0.2">
      <c r="L274" s="150"/>
      <c r="M274" s="150"/>
      <c r="N274" s="150"/>
      <c r="O274" s="150"/>
      <c r="P274" s="151"/>
    </row>
    <row r="275" spans="12:16" x14ac:dyDescent="0.2">
      <c r="L275" s="150"/>
      <c r="M275" s="150"/>
      <c r="N275" s="150"/>
      <c r="O275" s="150"/>
      <c r="P275" s="151"/>
    </row>
    <row r="276" spans="12:16" x14ac:dyDescent="0.2">
      <c r="L276" s="150"/>
      <c r="M276" s="150"/>
      <c r="N276" s="150"/>
      <c r="O276" s="150"/>
      <c r="P276" s="151"/>
    </row>
    <row r="277" spans="12:16" x14ac:dyDescent="0.2">
      <c r="L277" s="150"/>
      <c r="M277" s="150"/>
      <c r="N277" s="150"/>
      <c r="O277" s="150"/>
      <c r="P277" s="151"/>
    </row>
    <row r="278" spans="12:16" x14ac:dyDescent="0.2">
      <c r="L278" s="150"/>
      <c r="M278" s="150"/>
      <c r="N278" s="150"/>
      <c r="O278" s="150"/>
      <c r="P278" s="151"/>
    </row>
    <row r="279" spans="12:16" x14ac:dyDescent="0.2">
      <c r="L279" s="150"/>
      <c r="M279" s="150"/>
      <c r="N279" s="150"/>
      <c r="O279" s="150"/>
      <c r="P279" s="151"/>
    </row>
    <row r="280" spans="12:16" x14ac:dyDescent="0.2">
      <c r="L280" s="150"/>
      <c r="M280" s="150"/>
      <c r="N280" s="150"/>
      <c r="O280" s="150"/>
      <c r="P280" s="151"/>
    </row>
    <row r="281" spans="12:16" x14ac:dyDescent="0.2">
      <c r="L281" s="150"/>
      <c r="M281" s="150"/>
      <c r="N281" s="150"/>
      <c r="O281" s="150"/>
      <c r="P281" s="151"/>
    </row>
    <row r="282" spans="12:16" x14ac:dyDescent="0.2">
      <c r="L282" s="150"/>
      <c r="M282" s="150"/>
      <c r="N282" s="150"/>
      <c r="O282" s="150"/>
      <c r="P282" s="151"/>
    </row>
    <row r="283" spans="12:16" x14ac:dyDescent="0.2">
      <c r="L283" s="150"/>
      <c r="M283" s="150"/>
      <c r="N283" s="150"/>
      <c r="O283" s="150"/>
      <c r="P283" s="151"/>
    </row>
    <row r="284" spans="12:16" x14ac:dyDescent="0.2">
      <c r="L284" s="150"/>
      <c r="M284" s="150"/>
      <c r="N284" s="150"/>
      <c r="O284" s="150"/>
      <c r="P284" s="151"/>
    </row>
    <row r="285" spans="12:16" x14ac:dyDescent="0.2">
      <c r="L285" s="150"/>
      <c r="M285" s="150"/>
      <c r="N285" s="150"/>
      <c r="O285" s="150"/>
      <c r="P285" s="151"/>
    </row>
    <row r="286" spans="12:16" x14ac:dyDescent="0.2">
      <c r="L286" s="150"/>
      <c r="M286" s="150"/>
      <c r="N286" s="150"/>
      <c r="O286" s="150"/>
      <c r="P286" s="151"/>
    </row>
    <row r="287" spans="12:16" x14ac:dyDescent="0.2">
      <c r="L287" s="150"/>
      <c r="M287" s="150"/>
      <c r="N287" s="150"/>
      <c r="O287" s="150"/>
      <c r="P287" s="151"/>
    </row>
    <row r="288" spans="12:16" x14ac:dyDescent="0.2">
      <c r="L288" s="150"/>
      <c r="M288" s="150"/>
      <c r="N288" s="150"/>
      <c r="O288" s="150"/>
      <c r="P288" s="151"/>
    </row>
    <row r="289" spans="12:16" x14ac:dyDescent="0.2">
      <c r="L289" s="150"/>
      <c r="M289" s="150"/>
      <c r="N289" s="150"/>
      <c r="O289" s="150"/>
      <c r="P289" s="151"/>
    </row>
    <row r="290" spans="12:16" x14ac:dyDescent="0.2">
      <c r="L290" s="150"/>
      <c r="M290" s="150"/>
      <c r="N290" s="150"/>
      <c r="O290" s="150"/>
      <c r="P290" s="151"/>
    </row>
    <row r="291" spans="12:16" x14ac:dyDescent="0.2">
      <c r="L291" s="150"/>
      <c r="M291" s="150"/>
      <c r="N291" s="150"/>
      <c r="O291" s="150"/>
      <c r="P291" s="151"/>
    </row>
    <row r="292" spans="12:16" x14ac:dyDescent="0.2">
      <c r="L292" s="150"/>
      <c r="M292" s="150"/>
      <c r="N292" s="150"/>
      <c r="O292" s="150"/>
      <c r="P292" s="151"/>
    </row>
    <row r="293" spans="12:16" x14ac:dyDescent="0.2">
      <c r="L293" s="150"/>
      <c r="M293" s="150"/>
      <c r="N293" s="150"/>
      <c r="O293" s="150"/>
      <c r="P293" s="151"/>
    </row>
    <row r="294" spans="12:16" x14ac:dyDescent="0.2">
      <c r="L294" s="150"/>
      <c r="M294" s="150"/>
      <c r="N294" s="150"/>
      <c r="O294" s="150"/>
      <c r="P294" s="151"/>
    </row>
    <row r="295" spans="12:16" x14ac:dyDescent="0.2">
      <c r="L295" s="150"/>
      <c r="M295" s="150"/>
      <c r="N295" s="150"/>
      <c r="O295" s="150"/>
      <c r="P295" s="151"/>
    </row>
    <row r="296" spans="12:16" x14ac:dyDescent="0.2">
      <c r="L296" s="150"/>
      <c r="M296" s="150"/>
      <c r="N296" s="150"/>
      <c r="O296" s="150"/>
      <c r="P296" s="151"/>
    </row>
    <row r="297" spans="12:16" x14ac:dyDescent="0.2">
      <c r="L297" s="150"/>
      <c r="M297" s="150"/>
      <c r="N297" s="150"/>
      <c r="O297" s="150"/>
      <c r="P297" s="151"/>
    </row>
    <row r="298" spans="12:16" x14ac:dyDescent="0.2">
      <c r="L298" s="150"/>
      <c r="M298" s="150"/>
      <c r="N298" s="150"/>
      <c r="O298" s="150"/>
      <c r="P298" s="151"/>
    </row>
    <row r="299" spans="12:16" x14ac:dyDescent="0.2">
      <c r="L299" s="150"/>
      <c r="M299" s="150"/>
      <c r="N299" s="150"/>
      <c r="O299" s="150"/>
      <c r="P299" s="151"/>
    </row>
    <row r="300" spans="12:16" x14ac:dyDescent="0.2">
      <c r="L300" s="150"/>
      <c r="M300" s="150"/>
      <c r="N300" s="150"/>
      <c r="O300" s="150"/>
      <c r="P300" s="151"/>
    </row>
    <row r="301" spans="12:16" x14ac:dyDescent="0.2">
      <c r="L301" s="150"/>
      <c r="M301" s="150"/>
      <c r="N301" s="150"/>
      <c r="O301" s="150"/>
      <c r="P301" s="151"/>
    </row>
    <row r="302" spans="12:16" x14ac:dyDescent="0.2">
      <c r="L302" s="150"/>
      <c r="M302" s="150"/>
      <c r="N302" s="150"/>
      <c r="O302" s="150"/>
      <c r="P302" s="151"/>
    </row>
    <row r="303" spans="12:16" x14ac:dyDescent="0.2">
      <c r="L303" s="150"/>
      <c r="M303" s="150"/>
      <c r="N303" s="150"/>
      <c r="O303" s="150"/>
      <c r="P303" s="151"/>
    </row>
    <row r="304" spans="12:16" x14ac:dyDescent="0.2">
      <c r="L304" s="150"/>
      <c r="M304" s="150"/>
      <c r="N304" s="150"/>
      <c r="O304" s="150"/>
      <c r="P304" s="151"/>
    </row>
    <row r="305" spans="12:16" x14ac:dyDescent="0.2">
      <c r="L305" s="150"/>
      <c r="M305" s="150"/>
      <c r="N305" s="150"/>
      <c r="O305" s="150"/>
      <c r="P305" s="151"/>
    </row>
    <row r="306" spans="12:16" x14ac:dyDescent="0.2">
      <c r="L306" s="150"/>
      <c r="M306" s="150"/>
      <c r="N306" s="150"/>
      <c r="O306" s="150"/>
      <c r="P306" s="151"/>
    </row>
    <row r="307" spans="12:16" x14ac:dyDescent="0.2">
      <c r="L307" s="150"/>
      <c r="M307" s="150"/>
      <c r="N307" s="150"/>
      <c r="O307" s="150"/>
      <c r="P307" s="151"/>
    </row>
    <row r="308" spans="12:16" x14ac:dyDescent="0.2">
      <c r="L308" s="150"/>
      <c r="M308" s="150"/>
      <c r="N308" s="150"/>
      <c r="O308" s="150"/>
      <c r="P308" s="151"/>
    </row>
    <row r="309" spans="12:16" x14ac:dyDescent="0.2">
      <c r="L309" s="150"/>
      <c r="M309" s="150"/>
      <c r="N309" s="150"/>
      <c r="O309" s="150"/>
      <c r="P309" s="151"/>
    </row>
    <row r="310" spans="12:16" x14ac:dyDescent="0.2">
      <c r="L310" s="150"/>
      <c r="M310" s="150"/>
      <c r="N310" s="150"/>
      <c r="O310" s="150"/>
      <c r="P310" s="151"/>
    </row>
    <row r="311" spans="12:16" x14ac:dyDescent="0.2">
      <c r="L311" s="150"/>
      <c r="M311" s="150"/>
      <c r="N311" s="150"/>
      <c r="O311" s="150"/>
      <c r="P311" s="151"/>
    </row>
    <row r="312" spans="12:16" x14ac:dyDescent="0.2">
      <c r="L312" s="150"/>
      <c r="M312" s="150"/>
      <c r="N312" s="150"/>
      <c r="O312" s="150"/>
      <c r="P312" s="151"/>
    </row>
    <row r="313" spans="12:16" x14ac:dyDescent="0.2">
      <c r="L313" s="150"/>
      <c r="M313" s="150"/>
      <c r="N313" s="150"/>
      <c r="O313" s="150"/>
      <c r="P313" s="151"/>
    </row>
    <row r="314" spans="12:16" x14ac:dyDescent="0.2">
      <c r="L314" s="150"/>
      <c r="M314" s="150"/>
      <c r="N314" s="150"/>
      <c r="O314" s="150"/>
      <c r="P314" s="151"/>
    </row>
    <row r="315" spans="12:16" x14ac:dyDescent="0.2">
      <c r="L315" s="150"/>
      <c r="M315" s="150"/>
      <c r="N315" s="150"/>
      <c r="O315" s="150"/>
      <c r="P315" s="151"/>
    </row>
    <row r="316" spans="12:16" x14ac:dyDescent="0.2">
      <c r="L316" s="150"/>
      <c r="M316" s="150"/>
      <c r="N316" s="150"/>
      <c r="O316" s="150"/>
      <c r="P316" s="151"/>
    </row>
    <row r="317" spans="12:16" x14ac:dyDescent="0.2">
      <c r="L317" s="150"/>
      <c r="M317" s="150"/>
      <c r="N317" s="150"/>
      <c r="O317" s="150"/>
      <c r="P317" s="151"/>
    </row>
    <row r="318" spans="12:16" x14ac:dyDescent="0.2">
      <c r="L318" s="150"/>
      <c r="M318" s="150"/>
      <c r="N318" s="150"/>
      <c r="O318" s="150"/>
      <c r="P318" s="151"/>
    </row>
    <row r="319" spans="12:16" x14ac:dyDescent="0.2">
      <c r="L319" s="150"/>
      <c r="M319" s="150"/>
      <c r="N319" s="150"/>
      <c r="O319" s="150"/>
      <c r="P319" s="151"/>
    </row>
    <row r="320" spans="12:16" x14ac:dyDescent="0.2">
      <c r="L320" s="150"/>
      <c r="M320" s="150"/>
      <c r="N320" s="150"/>
      <c r="O320" s="150"/>
      <c r="P320" s="151"/>
    </row>
    <row r="321" spans="12:16" x14ac:dyDescent="0.2">
      <c r="L321" s="150"/>
      <c r="M321" s="150"/>
      <c r="N321" s="150"/>
      <c r="O321" s="150"/>
      <c r="P321" s="151"/>
    </row>
    <row r="322" spans="12:16" x14ac:dyDescent="0.2">
      <c r="L322" s="150"/>
      <c r="M322" s="150"/>
      <c r="N322" s="150"/>
      <c r="O322" s="150"/>
      <c r="P322" s="151"/>
    </row>
    <row r="323" spans="12:16" x14ac:dyDescent="0.2">
      <c r="L323" s="150"/>
      <c r="M323" s="150"/>
      <c r="N323" s="150"/>
      <c r="O323" s="150"/>
      <c r="P323" s="151"/>
    </row>
    <row r="324" spans="12:16" x14ac:dyDescent="0.2">
      <c r="L324" s="150"/>
      <c r="M324" s="150"/>
      <c r="N324" s="150"/>
      <c r="O324" s="150"/>
      <c r="P324" s="151"/>
    </row>
    <row r="325" spans="12:16" x14ac:dyDescent="0.2">
      <c r="L325" s="150"/>
      <c r="M325" s="150"/>
      <c r="N325" s="150"/>
      <c r="O325" s="150"/>
      <c r="P325" s="151"/>
    </row>
    <row r="326" spans="12:16" x14ac:dyDescent="0.2">
      <c r="L326" s="150"/>
      <c r="M326" s="150"/>
      <c r="N326" s="150"/>
      <c r="O326" s="150"/>
      <c r="P326" s="151"/>
    </row>
    <row r="327" spans="12:16" x14ac:dyDescent="0.2">
      <c r="L327" s="150"/>
      <c r="M327" s="150"/>
      <c r="N327" s="150"/>
      <c r="O327" s="150"/>
      <c r="P327" s="151"/>
    </row>
    <row r="328" spans="12:16" x14ac:dyDescent="0.2">
      <c r="L328" s="150"/>
      <c r="M328" s="150"/>
      <c r="N328" s="150"/>
      <c r="O328" s="150"/>
      <c r="P328" s="151"/>
    </row>
    <row r="329" spans="12:16" x14ac:dyDescent="0.2">
      <c r="L329" s="150"/>
      <c r="M329" s="150"/>
      <c r="N329" s="150"/>
      <c r="O329" s="150"/>
      <c r="P329" s="151"/>
    </row>
    <row r="330" spans="12:16" x14ac:dyDescent="0.2">
      <c r="L330" s="150"/>
      <c r="M330" s="150"/>
      <c r="N330" s="150"/>
      <c r="O330" s="150"/>
      <c r="P330" s="151"/>
    </row>
    <row r="331" spans="12:16" x14ac:dyDescent="0.2">
      <c r="L331" s="150"/>
      <c r="M331" s="150"/>
      <c r="N331" s="150"/>
      <c r="O331" s="150"/>
      <c r="P331" s="151"/>
    </row>
    <row r="332" spans="12:16" x14ac:dyDescent="0.2">
      <c r="L332" s="150"/>
      <c r="M332" s="150"/>
      <c r="N332" s="150"/>
      <c r="O332" s="150"/>
      <c r="P332" s="151"/>
    </row>
    <row r="333" spans="12:16" x14ac:dyDescent="0.2">
      <c r="L333" s="150"/>
      <c r="M333" s="150"/>
      <c r="N333" s="150"/>
      <c r="O333" s="150"/>
      <c r="P333" s="151"/>
    </row>
    <row r="334" spans="12:16" x14ac:dyDescent="0.2">
      <c r="L334" s="150"/>
      <c r="M334" s="150"/>
      <c r="N334" s="150"/>
      <c r="O334" s="150"/>
      <c r="P334" s="151"/>
    </row>
    <row r="335" spans="12:16" x14ac:dyDescent="0.2">
      <c r="L335" s="150"/>
      <c r="M335" s="150"/>
      <c r="N335" s="150"/>
      <c r="O335" s="150"/>
      <c r="P335" s="151"/>
    </row>
    <row r="336" spans="12:16" x14ac:dyDescent="0.2">
      <c r="L336" s="150"/>
      <c r="M336" s="150"/>
      <c r="N336" s="150"/>
      <c r="O336" s="150"/>
      <c r="P336" s="151"/>
    </row>
    <row r="337" spans="12:16" x14ac:dyDescent="0.2">
      <c r="L337" s="150"/>
      <c r="M337" s="150"/>
      <c r="N337" s="150"/>
      <c r="O337" s="150"/>
      <c r="P337" s="151"/>
    </row>
    <row r="338" spans="12:16" x14ac:dyDescent="0.2">
      <c r="L338" s="150"/>
      <c r="M338" s="150"/>
      <c r="N338" s="150"/>
      <c r="O338" s="150"/>
      <c r="P338" s="151"/>
    </row>
    <row r="339" spans="12:16" x14ac:dyDescent="0.2">
      <c r="L339" s="150"/>
      <c r="M339" s="150"/>
      <c r="N339" s="150"/>
      <c r="O339" s="150"/>
      <c r="P339" s="151"/>
    </row>
    <row r="340" spans="12:16" x14ac:dyDescent="0.2">
      <c r="L340" s="150"/>
      <c r="M340" s="150"/>
      <c r="N340" s="150"/>
      <c r="O340" s="150"/>
      <c r="P340" s="151"/>
    </row>
    <row r="341" spans="12:16" x14ac:dyDescent="0.2">
      <c r="L341" s="150"/>
      <c r="M341" s="150"/>
      <c r="N341" s="150"/>
      <c r="O341" s="150"/>
      <c r="P341" s="151"/>
    </row>
    <row r="342" spans="12:16" x14ac:dyDescent="0.2">
      <c r="L342" s="150"/>
      <c r="M342" s="150"/>
      <c r="N342" s="150"/>
      <c r="O342" s="150"/>
      <c r="P342" s="151"/>
    </row>
    <row r="343" spans="12:16" x14ac:dyDescent="0.2">
      <c r="L343" s="150"/>
      <c r="M343" s="150"/>
      <c r="N343" s="150"/>
      <c r="O343" s="150"/>
      <c r="P343" s="151"/>
    </row>
    <row r="344" spans="12:16" x14ac:dyDescent="0.2">
      <c r="L344" s="150"/>
      <c r="M344" s="150"/>
      <c r="N344" s="150"/>
      <c r="O344" s="150"/>
      <c r="P344" s="151"/>
    </row>
    <row r="345" spans="12:16" x14ac:dyDescent="0.2">
      <c r="L345" s="150"/>
      <c r="M345" s="150"/>
      <c r="N345" s="150"/>
      <c r="O345" s="150"/>
      <c r="P345" s="151"/>
    </row>
    <row r="346" spans="12:16" x14ac:dyDescent="0.2">
      <c r="L346" s="150"/>
      <c r="M346" s="150"/>
      <c r="N346" s="150"/>
      <c r="O346" s="150"/>
      <c r="P346" s="151"/>
    </row>
    <row r="347" spans="12:16" x14ac:dyDescent="0.2">
      <c r="L347" s="150"/>
      <c r="M347" s="150"/>
      <c r="N347" s="150"/>
      <c r="O347" s="150"/>
      <c r="P347" s="151"/>
    </row>
    <row r="348" spans="12:16" x14ac:dyDescent="0.2">
      <c r="L348" s="150"/>
      <c r="M348" s="150"/>
      <c r="N348" s="150"/>
      <c r="O348" s="150"/>
      <c r="P348" s="151"/>
    </row>
    <row r="349" spans="12:16" x14ac:dyDescent="0.2">
      <c r="L349" s="150"/>
      <c r="M349" s="150"/>
      <c r="N349" s="150"/>
      <c r="O349" s="150"/>
      <c r="P349" s="151"/>
    </row>
    <row r="350" spans="12:16" x14ac:dyDescent="0.2">
      <c r="L350" s="150"/>
      <c r="M350" s="150"/>
      <c r="N350" s="150"/>
      <c r="O350" s="150"/>
      <c r="P350" s="151"/>
    </row>
    <row r="351" spans="12:16" x14ac:dyDescent="0.2">
      <c r="L351" s="150"/>
      <c r="M351" s="150"/>
      <c r="N351" s="150"/>
      <c r="O351" s="150"/>
      <c r="P351" s="151"/>
    </row>
    <row r="352" spans="12:16" x14ac:dyDescent="0.2">
      <c r="L352" s="150"/>
      <c r="M352" s="150"/>
      <c r="N352" s="150"/>
      <c r="O352" s="150"/>
      <c r="P352" s="151"/>
    </row>
    <row r="353" spans="12:16" x14ac:dyDescent="0.2">
      <c r="L353" s="150"/>
      <c r="M353" s="150"/>
      <c r="N353" s="150"/>
      <c r="O353" s="150"/>
      <c r="P353" s="151"/>
    </row>
    <row r="354" spans="12:16" x14ac:dyDescent="0.2">
      <c r="L354" s="150"/>
      <c r="M354" s="150"/>
      <c r="N354" s="150"/>
      <c r="O354" s="150"/>
      <c r="P354" s="151"/>
    </row>
    <row r="355" spans="12:16" x14ac:dyDescent="0.2">
      <c r="L355" s="150"/>
      <c r="M355" s="150"/>
      <c r="N355" s="150"/>
      <c r="O355" s="150"/>
      <c r="P355" s="151"/>
    </row>
    <row r="356" spans="12:16" x14ac:dyDescent="0.2">
      <c r="L356" s="150"/>
      <c r="M356" s="150"/>
      <c r="N356" s="150"/>
      <c r="O356" s="150"/>
      <c r="P356" s="151"/>
    </row>
    <row r="357" spans="12:16" x14ac:dyDescent="0.2">
      <c r="L357" s="150"/>
      <c r="M357" s="150"/>
      <c r="N357" s="150"/>
      <c r="O357" s="150"/>
      <c r="P357" s="151"/>
    </row>
    <row r="358" spans="12:16" x14ac:dyDescent="0.2">
      <c r="L358" s="150"/>
      <c r="M358" s="150"/>
      <c r="N358" s="150"/>
      <c r="O358" s="150"/>
      <c r="P358" s="151"/>
    </row>
    <row r="359" spans="12:16" x14ac:dyDescent="0.2">
      <c r="L359" s="150"/>
      <c r="M359" s="150"/>
      <c r="N359" s="150"/>
      <c r="O359" s="150"/>
      <c r="P359" s="151"/>
    </row>
    <row r="360" spans="12:16" x14ac:dyDescent="0.2">
      <c r="L360" s="150"/>
      <c r="M360" s="150"/>
      <c r="N360" s="150"/>
      <c r="O360" s="150"/>
      <c r="P360" s="151"/>
    </row>
    <row r="361" spans="12:16" x14ac:dyDescent="0.2">
      <c r="L361" s="150"/>
      <c r="M361" s="150"/>
      <c r="N361" s="150"/>
      <c r="O361" s="150"/>
      <c r="P361" s="151"/>
    </row>
    <row r="362" spans="12:16" x14ac:dyDescent="0.2">
      <c r="L362" s="150"/>
      <c r="M362" s="150"/>
      <c r="N362" s="150"/>
      <c r="O362" s="150"/>
      <c r="P362" s="151"/>
    </row>
    <row r="363" spans="12:16" x14ac:dyDescent="0.2">
      <c r="L363" s="150"/>
      <c r="M363" s="150"/>
      <c r="N363" s="150"/>
      <c r="O363" s="150"/>
      <c r="P363" s="151"/>
    </row>
    <row r="364" spans="12:16" x14ac:dyDescent="0.2">
      <c r="L364" s="150"/>
      <c r="M364" s="150"/>
      <c r="N364" s="150"/>
      <c r="O364" s="150"/>
      <c r="P364" s="151"/>
    </row>
    <row r="365" spans="12:16" x14ac:dyDescent="0.2">
      <c r="L365" s="150"/>
      <c r="M365" s="150"/>
      <c r="N365" s="150"/>
      <c r="O365" s="150"/>
      <c r="P365" s="151"/>
    </row>
    <row r="366" spans="12:16" x14ac:dyDescent="0.2">
      <c r="L366" s="150"/>
      <c r="M366" s="150"/>
      <c r="N366" s="150"/>
      <c r="O366" s="150"/>
      <c r="P366" s="151"/>
    </row>
    <row r="367" spans="12:16" x14ac:dyDescent="0.2">
      <c r="L367" s="150"/>
      <c r="M367" s="150"/>
      <c r="N367" s="150"/>
      <c r="O367" s="150"/>
      <c r="P367" s="151"/>
    </row>
    <row r="368" spans="12:16" x14ac:dyDescent="0.2">
      <c r="L368" s="150"/>
      <c r="M368" s="150"/>
      <c r="N368" s="150"/>
      <c r="O368" s="150"/>
      <c r="P368" s="151"/>
    </row>
    <row r="369" spans="12:16" x14ac:dyDescent="0.2">
      <c r="L369" s="150"/>
      <c r="M369" s="150"/>
      <c r="N369" s="150"/>
      <c r="O369" s="150"/>
      <c r="P369" s="151"/>
    </row>
    <row r="370" spans="12:16" x14ac:dyDescent="0.2">
      <c r="L370" s="150"/>
      <c r="M370" s="150"/>
      <c r="N370" s="150"/>
      <c r="O370" s="150"/>
      <c r="P370" s="151"/>
    </row>
    <row r="371" spans="12:16" x14ac:dyDescent="0.2">
      <c r="L371" s="150"/>
      <c r="M371" s="150"/>
      <c r="N371" s="150"/>
      <c r="O371" s="150"/>
      <c r="P371" s="151"/>
    </row>
    <row r="372" spans="12:16" x14ac:dyDescent="0.2">
      <c r="L372" s="150"/>
      <c r="M372" s="150"/>
      <c r="N372" s="150"/>
      <c r="O372" s="150"/>
      <c r="P372" s="151"/>
    </row>
    <row r="373" spans="12:16" x14ac:dyDescent="0.2">
      <c r="L373" s="150"/>
      <c r="M373" s="150"/>
      <c r="N373" s="150"/>
      <c r="O373" s="150"/>
      <c r="P373" s="151"/>
    </row>
    <row r="374" spans="12:16" x14ac:dyDescent="0.2">
      <c r="L374" s="150"/>
      <c r="M374" s="150"/>
      <c r="N374" s="150"/>
      <c r="O374" s="150"/>
      <c r="P374" s="151"/>
    </row>
    <row r="375" spans="12:16" x14ac:dyDescent="0.2">
      <c r="L375" s="150"/>
      <c r="M375" s="150"/>
      <c r="N375" s="150"/>
      <c r="O375" s="150"/>
      <c r="P375" s="151"/>
    </row>
    <row r="376" spans="12:16" x14ac:dyDescent="0.2">
      <c r="L376" s="150"/>
      <c r="M376" s="150"/>
      <c r="N376" s="150"/>
      <c r="O376" s="150"/>
      <c r="P376" s="151"/>
    </row>
    <row r="377" spans="12:16" x14ac:dyDescent="0.2">
      <c r="L377" s="150"/>
      <c r="M377" s="150"/>
      <c r="N377" s="150"/>
      <c r="O377" s="150"/>
      <c r="P377" s="151"/>
    </row>
    <row r="378" spans="12:16" x14ac:dyDescent="0.2">
      <c r="L378" s="150"/>
      <c r="M378" s="150"/>
      <c r="N378" s="150"/>
      <c r="O378" s="150"/>
      <c r="P378" s="151"/>
    </row>
    <row r="379" spans="12:16" x14ac:dyDescent="0.2">
      <c r="L379" s="150"/>
      <c r="M379" s="150"/>
      <c r="N379" s="150"/>
      <c r="O379" s="150"/>
      <c r="P379" s="151"/>
    </row>
    <row r="380" spans="12:16" x14ac:dyDescent="0.2">
      <c r="L380" s="150"/>
      <c r="M380" s="150"/>
      <c r="N380" s="150"/>
      <c r="O380" s="150"/>
      <c r="P380" s="151"/>
    </row>
    <row r="381" spans="12:16" x14ac:dyDescent="0.2">
      <c r="L381" s="150"/>
      <c r="M381" s="150"/>
      <c r="N381" s="150"/>
      <c r="O381" s="150"/>
      <c r="P381" s="151"/>
    </row>
    <row r="382" spans="12:16" x14ac:dyDescent="0.2">
      <c r="L382" s="150"/>
      <c r="M382" s="150"/>
      <c r="N382" s="150"/>
      <c r="O382" s="150"/>
      <c r="P382" s="151"/>
    </row>
    <row r="383" spans="12:16" x14ac:dyDescent="0.2">
      <c r="L383" s="150"/>
      <c r="M383" s="150"/>
      <c r="N383" s="150"/>
      <c r="O383" s="150"/>
      <c r="P383" s="151"/>
    </row>
    <row r="384" spans="12:16" x14ac:dyDescent="0.2">
      <c r="L384" s="150"/>
      <c r="M384" s="150"/>
      <c r="N384" s="150"/>
      <c r="O384" s="150"/>
      <c r="P384" s="151"/>
    </row>
    <row r="385" spans="12:16" x14ac:dyDescent="0.2">
      <c r="L385" s="150"/>
      <c r="M385" s="150"/>
      <c r="N385" s="150"/>
      <c r="O385" s="150"/>
      <c r="P385" s="151"/>
    </row>
    <row r="386" spans="12:16" x14ac:dyDescent="0.2">
      <c r="L386" s="150"/>
      <c r="M386" s="150"/>
      <c r="N386" s="150"/>
      <c r="O386" s="150"/>
      <c r="P386" s="151"/>
    </row>
    <row r="387" spans="12:16" x14ac:dyDescent="0.2">
      <c r="L387" s="150"/>
      <c r="M387" s="150"/>
      <c r="N387" s="150"/>
      <c r="O387" s="150"/>
      <c r="P387" s="151"/>
    </row>
    <row r="388" spans="12:16" x14ac:dyDescent="0.2">
      <c r="L388" s="150"/>
      <c r="M388" s="150"/>
      <c r="N388" s="150"/>
      <c r="O388" s="150"/>
      <c r="P388" s="151"/>
    </row>
    <row r="389" spans="12:16" x14ac:dyDescent="0.2">
      <c r="L389" s="150"/>
      <c r="M389" s="150"/>
      <c r="N389" s="150"/>
      <c r="O389" s="150"/>
      <c r="P389" s="151"/>
    </row>
    <row r="390" spans="12:16" x14ac:dyDescent="0.2">
      <c r="L390" s="150"/>
      <c r="M390" s="150"/>
      <c r="N390" s="150"/>
      <c r="O390" s="150"/>
      <c r="P390" s="151"/>
    </row>
    <row r="391" spans="12:16" x14ac:dyDescent="0.2">
      <c r="L391" s="150"/>
      <c r="M391" s="150"/>
      <c r="N391" s="150"/>
      <c r="O391" s="150"/>
      <c r="P391" s="151"/>
    </row>
    <row r="392" spans="12:16" x14ac:dyDescent="0.2">
      <c r="L392" s="150"/>
      <c r="M392" s="150"/>
      <c r="N392" s="150"/>
      <c r="O392" s="150"/>
      <c r="P392" s="151"/>
    </row>
    <row r="393" spans="12:16" x14ac:dyDescent="0.2">
      <c r="L393" s="150"/>
      <c r="M393" s="150"/>
      <c r="N393" s="150"/>
      <c r="O393" s="150"/>
      <c r="P393" s="151"/>
    </row>
    <row r="394" spans="12:16" x14ac:dyDescent="0.2">
      <c r="L394" s="150"/>
      <c r="M394" s="150"/>
      <c r="N394" s="150"/>
      <c r="O394" s="150"/>
      <c r="P394" s="151"/>
    </row>
    <row r="395" spans="12:16" x14ac:dyDescent="0.2">
      <c r="L395" s="150"/>
      <c r="M395" s="150"/>
      <c r="N395" s="150"/>
      <c r="O395" s="150"/>
      <c r="P395" s="151"/>
    </row>
    <row r="396" spans="12:16" x14ac:dyDescent="0.2">
      <c r="L396" s="150"/>
      <c r="M396" s="150"/>
      <c r="N396" s="150"/>
      <c r="O396" s="150"/>
      <c r="P396" s="151"/>
    </row>
    <row r="397" spans="12:16" x14ac:dyDescent="0.2">
      <c r="L397" s="150"/>
      <c r="M397" s="150"/>
      <c r="N397" s="150"/>
      <c r="O397" s="150"/>
      <c r="P397" s="151"/>
    </row>
    <row r="398" spans="12:16" x14ac:dyDescent="0.2">
      <c r="L398" s="150"/>
      <c r="M398" s="150"/>
      <c r="N398" s="150"/>
      <c r="O398" s="150"/>
      <c r="P398" s="151"/>
    </row>
    <row r="399" spans="12:16" x14ac:dyDescent="0.2">
      <c r="L399" s="150"/>
      <c r="M399" s="150"/>
      <c r="N399" s="150"/>
      <c r="O399" s="150"/>
      <c r="P399" s="151"/>
    </row>
    <row r="400" spans="12:16" x14ac:dyDescent="0.2">
      <c r="L400" s="150"/>
      <c r="M400" s="150"/>
      <c r="N400" s="150"/>
      <c r="O400" s="150"/>
      <c r="P400" s="151"/>
    </row>
    <row r="401" spans="12:16" x14ac:dyDescent="0.2">
      <c r="L401" s="150"/>
      <c r="M401" s="150"/>
      <c r="N401" s="150"/>
      <c r="O401" s="150"/>
      <c r="P401" s="151"/>
    </row>
    <row r="402" spans="12:16" x14ac:dyDescent="0.2">
      <c r="L402" s="150"/>
      <c r="M402" s="150"/>
      <c r="N402" s="150"/>
      <c r="O402" s="150"/>
      <c r="P402" s="151"/>
    </row>
    <row r="403" spans="12:16" x14ac:dyDescent="0.2">
      <c r="L403" s="150"/>
      <c r="M403" s="150"/>
      <c r="N403" s="150"/>
      <c r="O403" s="150"/>
      <c r="P403" s="151"/>
    </row>
    <row r="404" spans="12:16" x14ac:dyDescent="0.2">
      <c r="L404" s="150"/>
      <c r="M404" s="150"/>
      <c r="N404" s="150"/>
      <c r="O404" s="150"/>
      <c r="P404" s="151"/>
    </row>
    <row r="405" spans="12:16" x14ac:dyDescent="0.2">
      <c r="L405" s="150"/>
      <c r="M405" s="150"/>
      <c r="N405" s="150"/>
      <c r="O405" s="150"/>
      <c r="P405" s="151"/>
    </row>
    <row r="406" spans="12:16" x14ac:dyDescent="0.2">
      <c r="L406" s="150"/>
      <c r="M406" s="150"/>
      <c r="N406" s="150"/>
      <c r="O406" s="150"/>
      <c r="P406" s="151"/>
    </row>
    <row r="407" spans="12:16" x14ac:dyDescent="0.2">
      <c r="L407" s="150"/>
      <c r="M407" s="150"/>
      <c r="N407" s="150"/>
      <c r="O407" s="150"/>
      <c r="P407" s="151"/>
    </row>
    <row r="408" spans="12:16" x14ac:dyDescent="0.2">
      <c r="L408" s="150"/>
      <c r="M408" s="150"/>
      <c r="N408" s="150"/>
      <c r="O408" s="150"/>
      <c r="P408" s="151"/>
    </row>
    <row r="409" spans="12:16" x14ac:dyDescent="0.2">
      <c r="L409" s="150"/>
      <c r="M409" s="150"/>
      <c r="N409" s="150"/>
      <c r="O409" s="150"/>
      <c r="P409" s="151"/>
    </row>
    <row r="410" spans="12:16" x14ac:dyDescent="0.2">
      <c r="L410" s="150"/>
      <c r="M410" s="150"/>
      <c r="N410" s="150"/>
      <c r="O410" s="150"/>
      <c r="P410" s="151"/>
    </row>
    <row r="411" spans="12:16" x14ac:dyDescent="0.2">
      <c r="L411" s="150"/>
      <c r="M411" s="150"/>
      <c r="N411" s="150"/>
      <c r="O411" s="150"/>
      <c r="P411" s="151"/>
    </row>
    <row r="412" spans="12:16" x14ac:dyDescent="0.2">
      <c r="L412" s="150"/>
      <c r="M412" s="150"/>
      <c r="N412" s="150"/>
      <c r="O412" s="150"/>
      <c r="P412" s="151"/>
    </row>
    <row r="413" spans="12:16" x14ac:dyDescent="0.2">
      <c r="L413" s="150"/>
      <c r="M413" s="150"/>
      <c r="N413" s="150"/>
      <c r="O413" s="150"/>
      <c r="P413" s="151"/>
    </row>
    <row r="414" spans="12:16" x14ac:dyDescent="0.2">
      <c r="L414" s="150"/>
      <c r="M414" s="150"/>
      <c r="N414" s="150"/>
      <c r="O414" s="150"/>
      <c r="P414" s="151"/>
    </row>
    <row r="415" spans="12:16" x14ac:dyDescent="0.2">
      <c r="L415" s="150"/>
      <c r="M415" s="150"/>
      <c r="N415" s="150"/>
      <c r="O415" s="150"/>
      <c r="P415" s="151"/>
    </row>
    <row r="416" spans="12:16" x14ac:dyDescent="0.2">
      <c r="L416" s="150"/>
      <c r="M416" s="150"/>
      <c r="N416" s="150"/>
      <c r="O416" s="150"/>
      <c r="P416" s="151"/>
    </row>
    <row r="417" spans="12:16" x14ac:dyDescent="0.2">
      <c r="L417" s="150"/>
      <c r="M417" s="150"/>
      <c r="N417" s="150"/>
      <c r="O417" s="150"/>
      <c r="P417" s="151"/>
    </row>
    <row r="418" spans="12:16" x14ac:dyDescent="0.2">
      <c r="L418" s="150"/>
      <c r="M418" s="150"/>
      <c r="N418" s="150"/>
      <c r="O418" s="150"/>
      <c r="P418" s="151"/>
    </row>
    <row r="419" spans="12:16" x14ac:dyDescent="0.2">
      <c r="L419" s="150"/>
      <c r="M419" s="150"/>
      <c r="N419" s="150"/>
      <c r="O419" s="150"/>
      <c r="P419" s="151"/>
    </row>
    <row r="420" spans="12:16" x14ac:dyDescent="0.2">
      <c r="L420" s="150"/>
      <c r="M420" s="150"/>
      <c r="N420" s="150"/>
      <c r="O420" s="150"/>
      <c r="P420" s="151"/>
    </row>
    <row r="421" spans="12:16" x14ac:dyDescent="0.2">
      <c r="L421" s="150"/>
      <c r="M421" s="150"/>
      <c r="N421" s="150"/>
      <c r="O421" s="150"/>
      <c r="P421" s="151"/>
    </row>
    <row r="422" spans="12:16" x14ac:dyDescent="0.2">
      <c r="L422" s="150"/>
      <c r="M422" s="150"/>
      <c r="N422" s="150"/>
      <c r="O422" s="150"/>
      <c r="P422" s="151"/>
    </row>
  </sheetData>
  <mergeCells count="34">
    <mergeCell ref="B2:D2"/>
    <mergeCell ref="P2:P6"/>
    <mergeCell ref="B3:D3"/>
    <mergeCell ref="B5:D5"/>
    <mergeCell ref="B7:B8"/>
    <mergeCell ref="C7:C8"/>
    <mergeCell ref="D7:D8"/>
    <mergeCell ref="E7:H7"/>
    <mergeCell ref="J7:J8"/>
    <mergeCell ref="K7:K8"/>
    <mergeCell ref="L7:L8"/>
    <mergeCell ref="M7:M8"/>
    <mergeCell ref="N7:N8"/>
    <mergeCell ref="O7:O8"/>
    <mergeCell ref="P7:P8"/>
    <mergeCell ref="B9:B22"/>
    <mergeCell ref="C9:C16"/>
    <mergeCell ref="C17:C18"/>
    <mergeCell ref="C19:C21"/>
    <mergeCell ref="C22:D22"/>
    <mergeCell ref="B23:B38"/>
    <mergeCell ref="C23:C26"/>
    <mergeCell ref="C27:C33"/>
    <mergeCell ref="B39:B49"/>
    <mergeCell ref="C39:C42"/>
    <mergeCell ref="C43:C45"/>
    <mergeCell ref="C46:C48"/>
    <mergeCell ref="C34:C37"/>
    <mergeCell ref="B60:K60"/>
    <mergeCell ref="B50:B58"/>
    <mergeCell ref="C50:C54"/>
    <mergeCell ref="C55:C56"/>
    <mergeCell ref="C58:D58"/>
    <mergeCell ref="B59:K5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Roadmap</vt:lpstr>
      <vt:lpstr>Budget</vt:lpstr>
      <vt:lpstr>Budget!Print_Area</vt:lpstr>
      <vt:lpstr>Roadmap!Print_Area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Carr</dc:creator>
  <cp:lastModifiedBy>Sarah Carr</cp:lastModifiedBy>
  <dcterms:created xsi:type="dcterms:W3CDTF">2020-10-09T18:00:10Z</dcterms:created>
  <dcterms:modified xsi:type="dcterms:W3CDTF">2022-01-10T19:34:26Z</dcterms:modified>
</cp:coreProperties>
</file>